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9320" windowHeight="7995" activeTab="1"/>
  </bookViews>
  <sheets>
    <sheet name="BCDKT" sheetId="1" r:id="rId1"/>
    <sheet name="KQHDKD" sheetId="2" r:id="rId2"/>
    <sheet name="TMBCTC" sheetId="3" r:id="rId3"/>
    <sheet name="BCLCTT" sheetId="4" r:id="rId4"/>
  </sheets>
  <calcPr calcId="125725"/>
</workbook>
</file>

<file path=xl/calcChain.xml><?xml version="1.0" encoding="utf-8"?>
<calcChain xmlns="http://schemas.openxmlformats.org/spreadsheetml/2006/main">
  <c r="D27" i="1"/>
  <c r="D25" s="1"/>
  <c r="D8" s="1"/>
  <c r="D62"/>
  <c r="D61" s="1"/>
  <c r="D30"/>
  <c r="D22"/>
  <c r="D15"/>
  <c r="D12"/>
  <c r="D9"/>
  <c r="D82"/>
  <c r="D83"/>
  <c r="E39" i="4"/>
  <c r="E37"/>
  <c r="E36"/>
  <c r="E35"/>
  <c r="E32"/>
  <c r="E27"/>
  <c r="E26"/>
  <c r="E24"/>
  <c r="E23"/>
  <c r="E22"/>
  <c r="E18"/>
  <c r="E17"/>
  <c r="E16"/>
  <c r="E14"/>
  <c r="E13"/>
  <c r="E12"/>
  <c r="E11"/>
  <c r="F429" i="3"/>
  <c r="D425"/>
  <c r="D429" s="1"/>
  <c r="I429" s="1"/>
  <c r="J429" s="1"/>
  <c r="F420"/>
  <c r="D420"/>
  <c r="F412"/>
  <c r="D412"/>
  <c r="F407"/>
  <c r="D399"/>
  <c r="D407" s="1"/>
  <c r="F396"/>
  <c r="D396"/>
  <c r="D388"/>
  <c r="I385"/>
  <c r="J385" s="1"/>
  <c r="F385"/>
  <c r="D385"/>
  <c r="D378"/>
  <c r="F374"/>
  <c r="D374"/>
  <c r="F373"/>
  <c r="D373"/>
  <c r="I370"/>
  <c r="F360"/>
  <c r="D360"/>
  <c r="D357"/>
  <c r="F355"/>
  <c r="F357" s="1"/>
  <c r="D352"/>
  <c r="F329"/>
  <c r="D329"/>
  <c r="F317"/>
  <c r="D317"/>
  <c r="G304"/>
  <c r="F304"/>
  <c r="E304"/>
  <c r="D304"/>
  <c r="C304"/>
  <c r="B304"/>
  <c r="F286"/>
  <c r="D286"/>
  <c r="F267"/>
  <c r="D267"/>
  <c r="F257"/>
  <c r="D257"/>
  <c r="F252"/>
  <c r="D252"/>
  <c r="D251"/>
  <c r="E250"/>
  <c r="F241"/>
  <c r="D241"/>
  <c r="F235"/>
  <c r="D235"/>
  <c r="F222"/>
  <c r="D222"/>
  <c r="D220"/>
  <c r="D219"/>
  <c r="D214"/>
  <c r="F206"/>
  <c r="D206"/>
  <c r="G189"/>
  <c r="F189"/>
  <c r="D189"/>
  <c r="C189"/>
  <c r="B189"/>
  <c r="G188"/>
  <c r="F187"/>
  <c r="E187"/>
  <c r="D187"/>
  <c r="G187" s="1"/>
  <c r="G186"/>
  <c r="G185"/>
  <c r="G184"/>
  <c r="G183"/>
  <c r="G182"/>
  <c r="G181"/>
  <c r="F180"/>
  <c r="F190" s="1"/>
  <c r="D180"/>
  <c r="D190" s="1"/>
  <c r="C180"/>
  <c r="C190" s="1"/>
  <c r="B180"/>
  <c r="B190" s="1"/>
  <c r="G179"/>
  <c r="G178"/>
  <c r="G177"/>
  <c r="G176"/>
  <c r="G175"/>
  <c r="G174"/>
  <c r="G173"/>
  <c r="G180" s="1"/>
  <c r="E173"/>
  <c r="E180" s="1"/>
  <c r="E190" s="1"/>
  <c r="F168"/>
  <c r="F167"/>
  <c r="G166"/>
  <c r="F165"/>
  <c r="E165"/>
  <c r="D165"/>
  <c r="C165"/>
  <c r="G165" s="1"/>
  <c r="G164"/>
  <c r="G163"/>
  <c r="G162"/>
  <c r="G161"/>
  <c r="G160"/>
  <c r="G159"/>
  <c r="G158"/>
  <c r="F157"/>
  <c r="E157"/>
  <c r="E168" s="1"/>
  <c r="D157"/>
  <c r="D168" s="1"/>
  <c r="G156"/>
  <c r="G155"/>
  <c r="G154"/>
  <c r="G153"/>
  <c r="G152"/>
  <c r="G151"/>
  <c r="E150"/>
  <c r="E167" s="1"/>
  <c r="D150"/>
  <c r="D167" s="1"/>
  <c r="C150"/>
  <c r="C157" s="1"/>
  <c r="F144"/>
  <c r="D144"/>
  <c r="F137"/>
  <c r="D137"/>
  <c r="F131"/>
  <c r="D131"/>
  <c r="I120"/>
  <c r="F120"/>
  <c r="D120"/>
  <c r="D116"/>
  <c r="J116" s="1"/>
  <c r="J115"/>
  <c r="J114"/>
  <c r="F108"/>
  <c r="D108"/>
  <c r="F98"/>
  <c r="D98"/>
  <c r="F92"/>
  <c r="D92"/>
  <c r="D60" i="1" l="1"/>
  <c r="D98"/>
  <c r="C168" i="3"/>
  <c r="G168" s="1"/>
  <c r="G157"/>
  <c r="G190"/>
  <c r="C167"/>
  <c r="G167" s="1"/>
  <c r="G150"/>
  <c r="E189"/>
  <c r="F22" i="2" l="1"/>
  <c r="E16"/>
  <c r="E15"/>
  <c r="E14"/>
  <c r="E13"/>
  <c r="E19" s="1"/>
  <c r="E23" s="1"/>
  <c r="E26" s="1"/>
  <c r="F12"/>
  <c r="E12"/>
  <c r="F11"/>
  <c r="E11"/>
  <c r="E9"/>
  <c r="F13" l="1"/>
  <c r="F19" s="1"/>
  <c r="F23" s="1"/>
</calcChain>
</file>

<file path=xl/sharedStrings.xml><?xml version="1.0" encoding="utf-8"?>
<sst xmlns="http://schemas.openxmlformats.org/spreadsheetml/2006/main" count="1024" uniqueCount="747">
  <si>
    <t>MÉu sè B 01 - DN</t>
  </si>
  <si>
    <t>C«ng ty CP Trang trÝ néi thÊt DÇu khÝ</t>
  </si>
  <si>
    <t>_x000D_ (Ban hµnh theo Q§ sè 15/2006/Q§-BTC_x000D_Ngµy 20/03/2006 cña Bé tr­ëng BTC)</t>
  </si>
  <si>
    <t>TÇng 5, Tßa nhµ B¶o Anh, Sè 62, TrÇn Th¸i T«ng, DÞch Väng, CÇu GiÊy, Hµ Néi</t>
  </si>
  <si>
    <t>B¶ng c©n ®èi kÕ to¸n</t>
  </si>
  <si>
    <t>T¹i ngµy 31 th¸ng 03 n¨m 2013</t>
  </si>
  <si>
    <t>ChØ tiªu</t>
  </si>
  <si>
    <t>M· sè</t>
  </si>
  <si>
    <t>ThuyÕt minh</t>
  </si>
  <si>
    <t>Sè cuèi n¨m</t>
  </si>
  <si>
    <t>Sè ®Çu n¨m</t>
  </si>
  <si>
    <t xml:space="preserve">A. Tµi s¶n ng¾n h¹n (100=110+120+130+140+150)                                                       </t>
  </si>
  <si>
    <t xml:space="preserve">100     </t>
  </si>
  <si>
    <t xml:space="preserve">          </t>
  </si>
  <si>
    <t xml:space="preserve">I. TiÒn vµ c¸c kho¶n t­¬ng ®­¬ng tiÒn                                                               </t>
  </si>
  <si>
    <t xml:space="preserve">110     </t>
  </si>
  <si>
    <t xml:space="preserve">   1. TiÒn                                                                                          </t>
  </si>
  <si>
    <t xml:space="preserve">111     </t>
  </si>
  <si>
    <t xml:space="preserve">V.01      </t>
  </si>
  <si>
    <t xml:space="preserve">   2. C¸c kho¶n t­¬ng ®­¬ng tiÒn                                                                    </t>
  </si>
  <si>
    <t xml:space="preserve">112     </t>
  </si>
  <si>
    <t xml:space="preserve">II. C¸c kho¶n ®Çu t­ tµi chÝnh ng¾n h¹n                                                             </t>
  </si>
  <si>
    <t xml:space="preserve">120     </t>
  </si>
  <si>
    <t xml:space="preserve">V.02      </t>
  </si>
  <si>
    <t xml:space="preserve">   1. §Çu t­ ng¾n h¹n                                                                               </t>
  </si>
  <si>
    <t xml:space="preserve">121     </t>
  </si>
  <si>
    <t xml:space="preserve">   2. Dù phßng gi¶m gi¸ ®Çu t­ ng¾n h¹n (*) (2)                                                     </t>
  </si>
  <si>
    <t xml:space="preserve">129     </t>
  </si>
  <si>
    <t xml:space="preserve">III. C¸c kho¶n ph¶i thu ng¾n h¹n                                                                    </t>
  </si>
  <si>
    <t xml:space="preserve">130     </t>
  </si>
  <si>
    <t xml:space="preserve">   1. Ph¶i thu cña kh¸ch hµng                                                                       </t>
  </si>
  <si>
    <t xml:space="preserve">131     </t>
  </si>
  <si>
    <t xml:space="preserve">   2. Tr¶ tr­íc cho ng­êi b¸n                                                                       </t>
  </si>
  <si>
    <t xml:space="preserve">132     </t>
  </si>
  <si>
    <t xml:space="preserve">   3. Ph¶i thu néi bé ng¾n h¹n                                                                      </t>
  </si>
  <si>
    <t xml:space="preserve">133     </t>
  </si>
  <si>
    <t xml:space="preserve">   4. Ph¶i thu theo tiÕn ®é kÕ ho¹ch hîp ®ång x©y dùng                                              </t>
  </si>
  <si>
    <t xml:space="preserve">134     </t>
  </si>
  <si>
    <t xml:space="preserve">   5. C¸c kho¶n ph¶i thu kh¸c                                                                       </t>
  </si>
  <si>
    <t xml:space="preserve">135     </t>
  </si>
  <si>
    <t xml:space="preserve">V.03      </t>
  </si>
  <si>
    <t xml:space="preserve">   6. Dù phßng ph¶i thu ng¾n h¹n khã ®ßi (*)                                                        </t>
  </si>
  <si>
    <t xml:space="preserve">139     </t>
  </si>
  <si>
    <t xml:space="preserve">IV. Hµng tån kho                                                                                    </t>
  </si>
  <si>
    <t xml:space="preserve">140     </t>
  </si>
  <si>
    <t xml:space="preserve">   1. Hµng tån kho                                                                                  </t>
  </si>
  <si>
    <t xml:space="preserve">141     </t>
  </si>
  <si>
    <t xml:space="preserve">V.04      </t>
  </si>
  <si>
    <t xml:space="preserve">   2. Dù phßng gi¶m gi¸ hµng tån kho (*)                                                            </t>
  </si>
  <si>
    <t xml:space="preserve">149     </t>
  </si>
  <si>
    <t xml:space="preserve">V. Tµi s¶n ng¾n h¹n kh¸c                                                                            </t>
  </si>
  <si>
    <t xml:space="preserve">150     </t>
  </si>
  <si>
    <t xml:space="preserve">   1. Chi phÝ tr¶ tr­íc ng¾n h¹n                                                                    </t>
  </si>
  <si>
    <t xml:space="preserve">151     </t>
  </si>
  <si>
    <t xml:space="preserve">   2. ThuÕ GTGT ®­îc khÊu trõ                                                                       </t>
  </si>
  <si>
    <t xml:space="preserve">152     </t>
  </si>
  <si>
    <t xml:space="preserve">   3. ThuÕ vµ c¸c kho¶n kh¸c ph¶i thu Nhµ n­íc                                                      </t>
  </si>
  <si>
    <t xml:space="preserve">154     </t>
  </si>
  <si>
    <t xml:space="preserve">V.05      </t>
  </si>
  <si>
    <t xml:space="preserve">   4. Tµi s¶n ng¾n h¹n kh¸c                                                                         </t>
  </si>
  <si>
    <t xml:space="preserve">158     </t>
  </si>
  <si>
    <t xml:space="preserve">B. Tµi s¶n dµi h¹n (200=210+220+240+250+260)                                                        </t>
  </si>
  <si>
    <t xml:space="preserve">200     </t>
  </si>
  <si>
    <t xml:space="preserve">I. C¸c kho¶n ph¶i thu dµi h¹n                                                                       </t>
  </si>
  <si>
    <t xml:space="preserve">210     </t>
  </si>
  <si>
    <t xml:space="preserve">   1. Ph¶i thu dµi h¹n cña kh¸ch hµng                                                               </t>
  </si>
  <si>
    <t xml:space="preserve">211     </t>
  </si>
  <si>
    <t xml:space="preserve">   2. Vèn kinh doanh ë ®¬n vÞ trùc thuéc                                                            </t>
  </si>
  <si>
    <t xml:space="preserve">212     </t>
  </si>
  <si>
    <t xml:space="preserve">   3. Ph¶i thu dµi h¹n néi bé                                                                       </t>
  </si>
  <si>
    <t xml:space="preserve">213     </t>
  </si>
  <si>
    <t xml:space="preserve">V.06      </t>
  </si>
  <si>
    <t xml:space="preserve">   4. Ph¶i thu dµi h¹n kh¸c                                                                         </t>
  </si>
  <si>
    <t xml:space="preserve">218     </t>
  </si>
  <si>
    <t xml:space="preserve">V.07      </t>
  </si>
  <si>
    <t xml:space="preserve">   5. Dù phßng ph¶i thu dµi h¹n khã ®ßi (*)                                                         </t>
  </si>
  <si>
    <t xml:space="preserve">219     </t>
  </si>
  <si>
    <t xml:space="preserve">II. Tµi s¶n cè ®Þnh                                                                                 </t>
  </si>
  <si>
    <t xml:space="preserve">220     </t>
  </si>
  <si>
    <t xml:space="preserve">   1. TSC§ h÷u h×nh                                                                                 </t>
  </si>
  <si>
    <t xml:space="preserve">221     </t>
  </si>
  <si>
    <t xml:space="preserve">V.08      </t>
  </si>
  <si>
    <t xml:space="preserve">    - Nguyªn gi¸                                                                                    </t>
  </si>
  <si>
    <t xml:space="preserve">222     </t>
  </si>
  <si>
    <t xml:space="preserve">    - Gi¸ trÞ hao mßn lòy kÕ (*)                                                                    </t>
  </si>
  <si>
    <t xml:space="preserve">223     </t>
  </si>
  <si>
    <t xml:space="preserve">   2. TSC§ thuª tµi chÝnh                                                                           </t>
  </si>
  <si>
    <t xml:space="preserve">224     </t>
  </si>
  <si>
    <t xml:space="preserve">V.09      </t>
  </si>
  <si>
    <t xml:space="preserve">225     </t>
  </si>
  <si>
    <t xml:space="preserve">226     </t>
  </si>
  <si>
    <t xml:space="preserve">   3. TSC§ v« h×nh                                                                                  </t>
  </si>
  <si>
    <t xml:space="preserve">227     </t>
  </si>
  <si>
    <t xml:space="preserve">V.10      </t>
  </si>
  <si>
    <t xml:space="preserve">228     </t>
  </si>
  <si>
    <t xml:space="preserve">229     </t>
  </si>
  <si>
    <t xml:space="preserve">   4. Chi phÝ x©y dùng c¬ b¶n dë dang                                                               </t>
  </si>
  <si>
    <t xml:space="preserve">230     </t>
  </si>
  <si>
    <t xml:space="preserve">V.11      </t>
  </si>
  <si>
    <t xml:space="preserve">III. BÊt ®éng s¶n ®Çu t­                                                                            </t>
  </si>
  <si>
    <t xml:space="preserve">240     </t>
  </si>
  <si>
    <t xml:space="preserve">V.12      </t>
  </si>
  <si>
    <t xml:space="preserve">241     </t>
  </si>
  <si>
    <t xml:space="preserve">    - Gi¸ trÞ hao mßn luü kÕ                                                                        </t>
  </si>
  <si>
    <t xml:space="preserve">242     </t>
  </si>
  <si>
    <t xml:space="preserve">IV. C¸c kho¶n ®Çu t­ tµi chÝnh dµi h¹n                                                              </t>
  </si>
  <si>
    <t xml:space="preserve">250     </t>
  </si>
  <si>
    <t xml:space="preserve">   1. §Çu t­ vµo c«ng ty con                                                                        </t>
  </si>
  <si>
    <t xml:space="preserve">251     </t>
  </si>
  <si>
    <t xml:space="preserve">   2. §Çu t­ vµo c«ng ty liªn kÕt, liªn doanh                                                       </t>
  </si>
  <si>
    <t xml:space="preserve">252     </t>
  </si>
  <si>
    <t xml:space="preserve">   3. §Çu t­ dµi h¹n kh¸c                                                                           </t>
  </si>
  <si>
    <t xml:space="preserve">258     </t>
  </si>
  <si>
    <t xml:space="preserve">V.13      </t>
  </si>
  <si>
    <t xml:space="preserve">   4. Dù phßng gi¶m gi¸ ®Çu t­ tµi chÝnh dµi h¹n (*)                                                </t>
  </si>
  <si>
    <t xml:space="preserve">259     </t>
  </si>
  <si>
    <t xml:space="preserve">V. Tµi s¶n dµi h¹n kh¸c                                                                             </t>
  </si>
  <si>
    <t xml:space="preserve">260     </t>
  </si>
  <si>
    <t xml:space="preserve">   1. Chi phÝ tr¶ tr­íc dµi h¹n                                                                     </t>
  </si>
  <si>
    <t xml:space="preserve">261     </t>
  </si>
  <si>
    <t xml:space="preserve">V.14      </t>
  </si>
  <si>
    <t xml:space="preserve">   2. Tµi s¶n thuÕ thu nhËp ho·n l¹i                                                                </t>
  </si>
  <si>
    <t xml:space="preserve">262     </t>
  </si>
  <si>
    <t xml:space="preserve">V.21      </t>
  </si>
  <si>
    <t xml:space="preserve">   3. Tµi s¶n dµi h¹n kh¸c                                                                          </t>
  </si>
  <si>
    <t xml:space="preserve">268     </t>
  </si>
  <si>
    <t xml:space="preserve">        Tæng céng tµi s¶n (270=100+200)                                                             </t>
  </si>
  <si>
    <t xml:space="preserve">270     </t>
  </si>
  <si>
    <t xml:space="preserve">A. Nî ph¶i tr¶ (300=310+330)                                                                        </t>
  </si>
  <si>
    <t xml:space="preserve">300     </t>
  </si>
  <si>
    <t xml:space="preserve">I. Nî ng¾n h¹n                                                                                      </t>
  </si>
  <si>
    <t xml:space="preserve">310     </t>
  </si>
  <si>
    <t xml:space="preserve">   1. Vay vµ nî ng¾n h¹n                                                                            </t>
  </si>
  <si>
    <t xml:space="preserve">311     </t>
  </si>
  <si>
    <t xml:space="preserve">V.15      </t>
  </si>
  <si>
    <t xml:space="preserve">   2. Ph¶i tr¶ ng­êi b¸n                                                                            </t>
  </si>
  <si>
    <t xml:space="preserve">312     </t>
  </si>
  <si>
    <t xml:space="preserve">   3. Ng­êi mua tr¶ tiÒn tr­íc                                                                      </t>
  </si>
  <si>
    <t xml:space="preserve">313     </t>
  </si>
  <si>
    <t xml:space="preserve">   4. ThuÕ vµ c¸c kho¶n ph¶i nép Nhµ n­íc                                                           </t>
  </si>
  <si>
    <t xml:space="preserve">314     </t>
  </si>
  <si>
    <t xml:space="preserve">V.16      </t>
  </si>
  <si>
    <t xml:space="preserve">   5. Ph¶i tr¶ ng­êi lao ®éng                                                                       </t>
  </si>
  <si>
    <t xml:space="preserve">315     </t>
  </si>
  <si>
    <t xml:space="preserve">   6. Chi phÝ ph¶i tr¶                                                                              </t>
  </si>
  <si>
    <t xml:space="preserve">316     </t>
  </si>
  <si>
    <t xml:space="preserve">V.17      </t>
  </si>
  <si>
    <t xml:space="preserve">   7. Ph¶i tr¶ néi bé                                                                               </t>
  </si>
  <si>
    <t xml:space="preserve">317     </t>
  </si>
  <si>
    <t xml:space="preserve">   8. Ph¶i tr¶ theo tiÕn ®é kÕ ho¹ch hîp ®ång x©y dùng                                              </t>
  </si>
  <si>
    <t xml:space="preserve">318     </t>
  </si>
  <si>
    <t xml:space="preserve">   9. C¸c kho¶n ph¶i tr¶, ph¶i nép ng¾n h¹n kh¸c                                                    </t>
  </si>
  <si>
    <t xml:space="preserve">319     </t>
  </si>
  <si>
    <t xml:space="preserve">V.18      </t>
  </si>
  <si>
    <t xml:space="preserve">   10. Dù phßng ph¶i tr¶ ng¾n h¹n                                                                   </t>
  </si>
  <si>
    <t xml:space="preserve">320     </t>
  </si>
  <si>
    <t xml:space="preserve">  11. Quü khen th­ëng phóc lîi                                                                      </t>
  </si>
  <si>
    <t xml:space="preserve">321     </t>
  </si>
  <si>
    <t xml:space="preserve">II. Nî dµi h¹n                                                                                      </t>
  </si>
  <si>
    <t xml:space="preserve">330     </t>
  </si>
  <si>
    <t xml:space="preserve">   1. Ph¶i tr¶ dµi h¹n ng­êi b¸n                                                                    </t>
  </si>
  <si>
    <t xml:space="preserve">331     </t>
  </si>
  <si>
    <t xml:space="preserve">   2. Ph¶i tr¶ dµi h¹n néi bé                                                                       </t>
  </si>
  <si>
    <t xml:space="preserve">332     </t>
  </si>
  <si>
    <t xml:space="preserve">V.19      </t>
  </si>
  <si>
    <t xml:space="preserve">   3. Ph¶i tr¶ dµi h¹n kh¸c                                                                         </t>
  </si>
  <si>
    <t xml:space="preserve">333     </t>
  </si>
  <si>
    <t xml:space="preserve">   4. Vay vµ nî dµi h¹n                                                                             </t>
  </si>
  <si>
    <t xml:space="preserve">334     </t>
  </si>
  <si>
    <t xml:space="preserve">V.20      </t>
  </si>
  <si>
    <t xml:space="preserve">   5. ThuÕ  thu nhËp ho·n l¹i ph¶i tr¶                                                              </t>
  </si>
  <si>
    <t xml:space="preserve">335     </t>
  </si>
  <si>
    <t xml:space="preserve">   6. Dù phßng trî cÊp mÊt viÖc lµm                                                                 </t>
  </si>
  <si>
    <t xml:space="preserve">336     </t>
  </si>
  <si>
    <t xml:space="preserve">   7. Dù phßng ph¶i tr¶ dµi h¹n                                                                     </t>
  </si>
  <si>
    <t xml:space="preserve">337     </t>
  </si>
  <si>
    <t xml:space="preserve">B. Vèn chñ së h÷u (400=410+430)                                                                     </t>
  </si>
  <si>
    <t xml:space="preserve">400     </t>
  </si>
  <si>
    <t xml:space="preserve">I. Vèn chñ së h÷u                                                                                   </t>
  </si>
  <si>
    <t xml:space="preserve">410     </t>
  </si>
  <si>
    <t xml:space="preserve">V.22      </t>
  </si>
  <si>
    <t xml:space="preserve">   1. Vèn ®Çu t­ cña chñ së h÷u                                                                     </t>
  </si>
  <si>
    <t xml:space="preserve">411     </t>
  </si>
  <si>
    <t xml:space="preserve">   2. ThÆng d­ vèn cæ phÇn                                                                          </t>
  </si>
  <si>
    <t xml:space="preserve">412     </t>
  </si>
  <si>
    <t xml:space="preserve">   3. Vèn kh¸c cña chñ së h÷u                                                                       </t>
  </si>
  <si>
    <t xml:space="preserve">413     </t>
  </si>
  <si>
    <t xml:space="preserve">   4. Cæ phiÕu quü (*)                                                                              </t>
  </si>
  <si>
    <t xml:space="preserve">414     </t>
  </si>
  <si>
    <t xml:space="preserve">   5. Chªnh lÖch ®¸nh gi¸ l¹i tµi s¶n                                                               </t>
  </si>
  <si>
    <t xml:space="preserve">415     </t>
  </si>
  <si>
    <t xml:space="preserve">   6. Chªnh lÖch tû gi¸ hèi ®o¸i                                                                    </t>
  </si>
  <si>
    <t xml:space="preserve">416     </t>
  </si>
  <si>
    <t xml:space="preserve">   7. Quü ®Çu t­ ph¸t triÓn                                                                         </t>
  </si>
  <si>
    <t xml:space="preserve">417     </t>
  </si>
  <si>
    <t xml:space="preserve">   8. Quü dù phßng tµi chÝnh                                                                        </t>
  </si>
  <si>
    <t xml:space="preserve">418     </t>
  </si>
  <si>
    <t xml:space="preserve">   9. Quü kh¸c thuéc vèn chñ së h÷u                                                                 </t>
  </si>
  <si>
    <t xml:space="preserve">419     </t>
  </si>
  <si>
    <t xml:space="preserve">  10. Lîi nhuËn ch­a ph©n phèi                                                                      </t>
  </si>
  <si>
    <t xml:space="preserve">420     </t>
  </si>
  <si>
    <t xml:space="preserve">  11. Nguån vèn ®Çu t­ x©y dùng c¬ b¶n                                                              </t>
  </si>
  <si>
    <t xml:space="preserve">421     </t>
  </si>
  <si>
    <t xml:space="preserve">II. Nguån kinh phÝ vµ quü kh¸c                                                                      </t>
  </si>
  <si>
    <t xml:space="preserve">430     </t>
  </si>
  <si>
    <t xml:space="preserve">   1. Nguån kinh phÝ                                                                                </t>
  </si>
  <si>
    <t xml:space="preserve">432     </t>
  </si>
  <si>
    <t xml:space="preserve">V.23      </t>
  </si>
  <si>
    <t xml:space="preserve">   2. Nguån kinh phÝ ®· h×nh thµnh tsc®                                                             </t>
  </si>
  <si>
    <t xml:space="preserve">433     </t>
  </si>
  <si>
    <t xml:space="preserve">          Tæng céng nguån vèn (440=300+400)                                                         </t>
  </si>
  <si>
    <t xml:space="preserve">440     </t>
  </si>
  <si>
    <t xml:space="preserve">C¸c chØ tiªu ngoµi b¶ng c©n ®èi kÕ to¸n                                                             </t>
  </si>
  <si>
    <t xml:space="preserve">   1. Tµi s¶n thuª ngoµi                                                                            </t>
  </si>
  <si>
    <t xml:space="preserve">        </t>
  </si>
  <si>
    <t xml:space="preserve">24        </t>
  </si>
  <si>
    <t xml:space="preserve">   2. VËt t­, hµng ho¸ gi÷ hé, nhËn gia c«ng                                                        </t>
  </si>
  <si>
    <t xml:space="preserve">   3. Hµng ho¸ nhËn b¸n hé, nhËn  ký göi                                                            </t>
  </si>
  <si>
    <t xml:space="preserve">   4. Nî khã ®ßi ®· xö lý                                                                           </t>
  </si>
  <si>
    <t xml:space="preserve">   5. Ngo¹i tÖ c¸c lo¹i                                                                             </t>
  </si>
  <si>
    <t xml:space="preserve">   6. Dù to¸n chi sù nghiÖp, dù ¸n                                                                  </t>
  </si>
  <si>
    <t>Ng­êi lËp biÓu</t>
  </si>
  <si>
    <t>KÕ to¸n tr­ëng</t>
  </si>
  <si>
    <t>(Ký, hä tªn)</t>
  </si>
  <si>
    <t>Nhan Thu HuyÒn</t>
  </si>
  <si>
    <t>MÉu sè B 02 - DN</t>
  </si>
  <si>
    <t>B¸o c¸o kÕt qu¶ ho¹t ®éng s¶n xuÊt kinh doanh</t>
  </si>
  <si>
    <t>Tõ ngµy: 01/01/2013 ®Õn ngµy: 31/03/2013</t>
  </si>
  <si>
    <t xml:space="preserve">§¬n vÞ tÝnh: </t>
  </si>
  <si>
    <t>ThuyÕt  minh</t>
  </si>
  <si>
    <t>N¨m nay</t>
  </si>
  <si>
    <t>N¨m tr­íc</t>
  </si>
  <si>
    <t xml:space="preserve"> 1. Doanh thu b¸n hµng vµ cung cÊp dÞch vô                                                      </t>
  </si>
  <si>
    <t xml:space="preserve">01      </t>
  </si>
  <si>
    <t xml:space="preserve">VI.25     </t>
  </si>
  <si>
    <t>13354450</t>
  </si>
  <si>
    <t xml:space="preserve"> 2. C¸c kho¶n gi¶m trõ doanh thu                                                                </t>
  </si>
  <si>
    <t xml:space="preserve">02      </t>
  </si>
  <si>
    <t>60.406.073</t>
  </si>
  <si>
    <t/>
  </si>
  <si>
    <t xml:space="preserve"> 3. Doanh thu thuÇn vÒ b¸n hµng vµ cung cÊp dÞch vô (10=01- 02)                                 </t>
  </si>
  <si>
    <t xml:space="preserve">10      </t>
  </si>
  <si>
    <t xml:space="preserve"> 4. Gi¸ vèn hµng b¸n                                                                            </t>
  </si>
  <si>
    <t xml:space="preserve">11      </t>
  </si>
  <si>
    <t xml:space="preserve">VI.27     </t>
  </si>
  <si>
    <t>16043708</t>
  </si>
  <si>
    <t xml:space="preserve"> 5. Lîi nhuËn gép vÒ b¸n hµng vµ cung cÊp dÞch vô (20=10-11)                                    </t>
  </si>
  <si>
    <t xml:space="preserve">20      </t>
  </si>
  <si>
    <t>(2689258)</t>
  </si>
  <si>
    <t xml:space="preserve"> 6. Doanh thu ho¹t ®éng tµi chÝnh                                                               </t>
  </si>
  <si>
    <t xml:space="preserve">21      </t>
  </si>
  <si>
    <t xml:space="preserve">VI.26     </t>
  </si>
  <si>
    <t>50350</t>
  </si>
  <si>
    <t xml:space="preserve"> 7. Chi phÝ tµi chÝnh                                                                           </t>
  </si>
  <si>
    <t xml:space="preserve">22      </t>
  </si>
  <si>
    <t xml:space="preserve">VI.28     </t>
  </si>
  <si>
    <t>0</t>
  </si>
  <si>
    <t xml:space="preserve"> - Trong ®ã: Chi phÝ l·i vay                                                                    </t>
  </si>
  <si>
    <t xml:space="preserve">23      </t>
  </si>
  <si>
    <t xml:space="preserve"> 8. Chi phÝ b¸n hµng                                                                            </t>
  </si>
  <si>
    <t xml:space="preserve">24      </t>
  </si>
  <si>
    <t xml:space="preserve"> 9. Chi phÝ qu¶n lý doanh nghiÖp                                                                </t>
  </si>
  <si>
    <t xml:space="preserve">25      </t>
  </si>
  <si>
    <t>111056934</t>
  </si>
  <si>
    <t xml:space="preserve"> 10. Lîi nhuËn thuÇn tõ ho¹t ®éng kinh doanh {30=20+(21-22)-(24+25)}                            </t>
  </si>
  <si>
    <t xml:space="preserve">30      </t>
  </si>
  <si>
    <t>(113695842)</t>
  </si>
  <si>
    <t xml:space="preserve"> 11. Thu nhËp kh¸c                                                                              </t>
  </si>
  <si>
    <t xml:space="preserve">31      </t>
  </si>
  <si>
    <t xml:space="preserve"> 12. Chi phÝ kh¸c                                                                               </t>
  </si>
  <si>
    <t xml:space="preserve">32      </t>
  </si>
  <si>
    <t xml:space="preserve"> 13. Lîi nhuËn kh¸c (40=31-32)                                                                  </t>
  </si>
  <si>
    <t xml:space="preserve">40      </t>
  </si>
  <si>
    <t xml:space="preserve"> 14. Tæng lîi nhuËn kÕ to¸n tr­íc thuÕ (50=30+40)                                               </t>
  </si>
  <si>
    <t xml:space="preserve">50      </t>
  </si>
  <si>
    <t xml:space="preserve"> 15. Chi phÝ thuÕ TNDN hiÖn hµnh                                                                </t>
  </si>
  <si>
    <t xml:space="preserve">51      </t>
  </si>
  <si>
    <t xml:space="preserve">VI.30     </t>
  </si>
  <si>
    <t xml:space="preserve"> 16. Chi phÝ thuÕ TNDN ho·n l¹i                                                                 </t>
  </si>
  <si>
    <t xml:space="preserve">52      </t>
  </si>
  <si>
    <t xml:space="preserve"> 17. Lîi nhuËn sau thuÕ thu nhËp doanh nghiÖp(60=50-51-52)                                      </t>
  </si>
  <si>
    <t xml:space="preserve">60      </t>
  </si>
  <si>
    <t xml:space="preserve"> 18. L·i c¬ b¶n trªn cæ phiÕu                                                                   </t>
  </si>
  <si>
    <t xml:space="preserve">70      </t>
  </si>
  <si>
    <t>LËp, ngµy... th¸ng ... n¨m 2013</t>
  </si>
  <si>
    <t>Gi¸m ®èc</t>
  </si>
  <si>
    <t>(Ký, hä tªn, ®ãng dÊu)</t>
  </si>
  <si>
    <t>CÔNG TY CỔ PHẦN TRANG TRÍ NỘI THẤT DẦU KHÍ</t>
  </si>
  <si>
    <t>Mẫu số B 09 – DN</t>
  </si>
  <si>
    <t>Tầng 5 Tòa nhà Bảo Anh - 62 Trần Thái Tông - Dịch Vọng - CG - HN</t>
  </si>
  <si>
    <t>Ban hành theo QĐ số 15/2006/QĐ-BTC 
ngày 20/03/2006 của Bộ trưởng BTC</t>
  </si>
  <si>
    <t>BẢN THUYẾT MINH BÁO CÁO TÀI CHÍNH</t>
  </si>
  <si>
    <t>Quý 1/2013</t>
  </si>
  <si>
    <t>I- Đặc điểm hoạt động của doanh nghiệp</t>
  </si>
  <si>
    <r>
      <t xml:space="preserve">1- Hình thức sở hữu vốn : </t>
    </r>
    <r>
      <rPr>
        <sz val="10"/>
        <color indexed="12"/>
        <rFont val="Times New Roman"/>
        <family val="1"/>
      </rPr>
      <t>Công ty Cổ phần</t>
    </r>
  </si>
  <si>
    <t>2- Lĩnh vực kinh doanh : Thi công xây lắp, tư vấn thiết kế, showroom nội thất</t>
  </si>
  <si>
    <t>3- Ngành nghề kinh doanh : Kinh doanh sản phẩm nội ngoại thất, lắp đặt trang thiết bị cho các công trình xây dựng</t>
  </si>
  <si>
    <t xml:space="preserve">4- Đặc điểm hoạt động của doanh nghiệp trong năm tài chính có ảnh hưởng đến BCTC : </t>
  </si>
  <si>
    <t>II- Niên độ kế toán, đơn vị tiền tệ sử dụng trong kế toán</t>
  </si>
  <si>
    <r>
      <t xml:space="preserve">1- Niên độ kế toán: </t>
    </r>
    <r>
      <rPr>
        <sz val="10"/>
        <color indexed="12"/>
        <rFont val="Times New Roman"/>
        <family val="1"/>
      </rPr>
      <t>bắt đầu từ ngày 01/01/2013 kết thúc vào ngày 31/12/2013</t>
    </r>
  </si>
  <si>
    <r>
      <t xml:space="preserve">2- Đơn vị tiền tệ sử dụng trong kế toán. </t>
    </r>
    <r>
      <rPr>
        <sz val="10"/>
        <color indexed="12"/>
        <rFont val="Times New Roman"/>
        <family val="1"/>
      </rPr>
      <t>Đồng Việt Nam</t>
    </r>
  </si>
  <si>
    <t>III- Chuẩn Mực và Chế độ kế toán áp dụng</t>
  </si>
  <si>
    <r>
      <t xml:space="preserve">1- Chế độ kế toán áp dụng: </t>
    </r>
    <r>
      <rPr>
        <sz val="10"/>
        <color indexed="12"/>
        <rFont val="Times New Roman"/>
        <family val="1"/>
      </rPr>
      <t>Chế độ kế toán theo quyết định số 15/QĐ-BTC do Bộ tài chính ban hành ngày 20/03/06 và thông tư 244/TT-BTC do Bộ tài chính ban hành năm 2009</t>
    </r>
  </si>
  <si>
    <t>2- Tuyên bố về việc tuân thủ Chuẩn mực kế toán và Chế độ kế toán Việt Nam</t>
  </si>
  <si>
    <t>Báo cáo tài chính năm được lập và trình bày tuân thủ các quy định của chuẩn mực kế toán số 21 – “Trình bày báo cáo tài chính” và chế độ kế toán hiện hành do Bộ Tài chính ban hành.</t>
  </si>
  <si>
    <r>
      <t xml:space="preserve">3- Hình thức kế toán áp dụng : </t>
    </r>
    <r>
      <rPr>
        <sz val="10"/>
        <color indexed="12"/>
        <rFont val="Times New Roman"/>
        <family val="1"/>
      </rPr>
      <t>Kế toán trên máy vi tính</t>
    </r>
  </si>
  <si>
    <t>IV. Các chính sách kế toán áp dụng :</t>
  </si>
  <si>
    <t>1- Nguyên tắc ghi nhận các khoản tiềnvà tương đương tiền</t>
  </si>
  <si>
    <r>
      <t xml:space="preserve"> - Nguyên tắc xác định các khoản tương đương tiền : </t>
    </r>
    <r>
      <rPr>
        <sz val="10"/>
        <color indexed="12"/>
        <rFont val="Times New Roman"/>
        <family val="1"/>
      </rPr>
      <t>Quy đổi ra tiền đồng Việt Nam</t>
    </r>
  </si>
  <si>
    <r>
      <t xml:space="preserve">- Nguyên tắc và phương pháp chuyển đổi các đồng tiền khác ra đồng tiền sử dụng trong kế toán : </t>
    </r>
    <r>
      <rPr>
        <sz val="10"/>
        <color indexed="12"/>
        <rFont val="Times New Roman"/>
        <family val="1"/>
      </rPr>
      <t>Chưa có</t>
    </r>
  </si>
  <si>
    <t>2- Nguyên tắc ghi nhận hàng tồn kho:</t>
  </si>
  <si>
    <r>
      <t xml:space="preserve">- Nguyên tắc ghi nhận hàng tồn kho : </t>
    </r>
    <r>
      <rPr>
        <sz val="10"/>
        <color indexed="12"/>
        <rFont val="Times New Roman"/>
        <family val="1"/>
      </rPr>
      <t>Theo giá thực tế mua hàng</t>
    </r>
  </si>
  <si>
    <r>
      <t xml:space="preserve">- Phương pháp tính giá trị hàng tồn kho : </t>
    </r>
    <r>
      <rPr>
        <sz val="10"/>
        <color indexed="12"/>
        <rFont val="Times New Roman"/>
        <family val="1"/>
      </rPr>
      <t>Bình quân gia quyền</t>
    </r>
  </si>
  <si>
    <r>
      <t xml:space="preserve">- Phương pháp hạch toán hàng tồn kho : </t>
    </r>
    <r>
      <rPr>
        <sz val="10"/>
        <color indexed="12"/>
        <rFont val="Times New Roman"/>
        <family val="1"/>
      </rPr>
      <t>Kê khai thường xuyên</t>
    </r>
  </si>
  <si>
    <r>
      <t xml:space="preserve">- Phương pháp lập dự phòng giảm giá hàng tồn kho : </t>
    </r>
    <r>
      <rPr>
        <sz val="10"/>
        <color indexed="12"/>
        <rFont val="Times New Roman"/>
        <family val="1"/>
      </rPr>
      <t>Chưa có</t>
    </r>
  </si>
  <si>
    <t>3- Nguyên tắc ghi nhận và khấu hao TSCĐ và BĐS đầu tư :</t>
  </si>
  <si>
    <r>
      <t xml:space="preserve">- Nguyên tắc ghi nhận TSCĐ hữu hình, TSCĐ vô hình, thuê tài chính : </t>
    </r>
    <r>
      <rPr>
        <sz val="10"/>
        <color indexed="12"/>
        <rFont val="Times New Roman"/>
        <family val="1"/>
      </rPr>
      <t>Theo giá thực tế hình thành tài sản</t>
    </r>
  </si>
  <si>
    <r>
      <t xml:space="preserve">- Phương pháp khấu hao TSCĐ hữu hình, TSCĐ vô hình, thuê tài chính : </t>
    </r>
    <r>
      <rPr>
        <sz val="10"/>
        <color indexed="12"/>
        <rFont val="Times New Roman"/>
        <family val="1"/>
      </rPr>
      <t>Khấu hao đường thẳng</t>
    </r>
  </si>
  <si>
    <t>4- Nguyên tắc ghi nhận và khấu hao bất động sản đầu tư:</t>
  </si>
  <si>
    <r>
      <t>- Nguyên tắc ghi nhận bất động sản đầu tư</t>
    </r>
    <r>
      <rPr>
        <sz val="10"/>
        <color indexed="12"/>
        <rFont val="Times New Roman"/>
        <family val="1"/>
      </rPr>
      <t xml:space="preserve"> : Chưa có</t>
    </r>
  </si>
  <si>
    <r>
      <t xml:space="preserve">- Nguyên tắc và phương pháp khấu hao bất động sản đầu tư : </t>
    </r>
    <r>
      <rPr>
        <sz val="10"/>
        <color indexed="12"/>
        <rFont val="Times New Roman"/>
        <family val="1"/>
      </rPr>
      <t>Chưa có</t>
    </r>
  </si>
  <si>
    <t>5- Nguyên tắc ghi nhận các khoản đầu tư tài chính:</t>
  </si>
  <si>
    <r>
      <t xml:space="preserve">- Nguyên tắc ghi nhận các khoản đầu tư vào công ty con, cty liên kết, vốn góp vào cơ sở kinh doanh đồng kiểm soát : </t>
    </r>
    <r>
      <rPr>
        <sz val="10"/>
        <color indexed="12"/>
        <rFont val="Times New Roman"/>
        <family val="1"/>
      </rPr>
      <t>Chưa có</t>
    </r>
  </si>
  <si>
    <r>
      <t xml:space="preserve">- Nguyên tắc ghi nhận các khoản đầu tư chứng khoán ngắn hạn, dài hạn : </t>
    </r>
    <r>
      <rPr>
        <sz val="10"/>
        <color indexed="12"/>
        <rFont val="Times New Roman"/>
        <family val="1"/>
      </rPr>
      <t>Theo số tiền thực trả khi mua chứng khoán bao gồm cả chi phí liên quan trực tiếp đến việc mua chứng khoán theo chuẩn mực kế toán số 07 – “Kế toán các khoản đầu tư vào công ty liên kết” và các chế độ kế toán hiện hành.</t>
    </r>
  </si>
  <si>
    <r>
      <t xml:space="preserve">- Nguyên tắc ghi nhận các khoản đầu tư ngắn hạn, dài hạn khác : </t>
    </r>
    <r>
      <rPr>
        <sz val="10"/>
        <color indexed="12"/>
        <rFont val="Times New Roman"/>
        <family val="1"/>
      </rPr>
      <t>theo giá gốc</t>
    </r>
  </si>
  <si>
    <t>- Phương pháp lập dự phòng giảm giá đầu tư chứng khoán ngắn hạn, dài hạn : Chưa phát sinh</t>
  </si>
  <si>
    <t>6- Nguyên tắc ghi nhận vốn hóa các khoản chi phí đi vay :</t>
  </si>
  <si>
    <r>
      <t xml:space="preserve">- Nguyên tắc ghi nhận chi phí đi vay : </t>
    </r>
    <r>
      <rPr>
        <sz val="10"/>
        <color indexed="12"/>
        <rFont val="Times New Roman"/>
        <family val="1"/>
      </rPr>
      <t>Có phân biệt từng khoản vay chi phí đi vay được vốn hóa khi có đủ điều kiện theo quy định Chuẩn mực kế toán số 16 – “Chi phí đi vay”</t>
    </r>
  </si>
  <si>
    <r>
      <t xml:space="preserve">- Tỷ lệ vốn hóa được sử dụng để xác định chi phí đi vay được vốn hóa trong kỳ : </t>
    </r>
    <r>
      <rPr>
        <sz val="10"/>
        <color indexed="12"/>
        <rFont val="Times New Roman"/>
        <family val="1"/>
      </rPr>
      <t>Không</t>
    </r>
  </si>
  <si>
    <t>7. Nguyên tắc vốn hóa các khoản chi phí khác:</t>
  </si>
  <si>
    <t>+ Chi phí trả trước liên quan đến chi phí sản xuất kinh doanh năm tài chính hiện tại được ghi nhận là chi phí trả trước ngắn hạn và được tính là chi phí sản xuất kinh doanh trong năm tài chính</t>
  </si>
  <si>
    <t>+ Chi phí thuê văn phòng, giá trị công cụ, dụng cụ xuất dùng văn phòng có giá trị lớn được hạch toán chi phí trả trước dài hạn để phân bổ dần vào kết quả hoạt động kinh doanh trong nhiều năm</t>
  </si>
  <si>
    <r>
      <t xml:space="preserve">+ Chi phí khác : </t>
    </r>
    <r>
      <rPr>
        <sz val="10"/>
        <color indexed="12"/>
        <rFont val="Times New Roman"/>
        <family val="1"/>
      </rPr>
      <t>Những khoản chi phí khác có đủ điều kiện được vốn hóa theo quy định Chuẩn mực kế toán số 16 – “Chi phí đi vay” và theo chế độ kế toán hiện hành.</t>
    </r>
  </si>
  <si>
    <r>
      <t xml:space="preserve">- Phương pháp phân bổ chi phí trả trước ngắn hạn: </t>
    </r>
    <r>
      <rPr>
        <sz val="10"/>
        <color indexed="12"/>
        <rFont val="Times New Roman"/>
        <family val="1"/>
      </rPr>
      <t>Theo phương pháp đường thẳng</t>
    </r>
  </si>
  <si>
    <r>
      <t xml:space="preserve">- Phương pháp phân bổ chi phí trả trước dài hạn: </t>
    </r>
    <r>
      <rPr>
        <sz val="10"/>
        <color indexed="12"/>
        <rFont val="Times New Roman"/>
        <family val="1"/>
      </rPr>
      <t>Theo tiêu thức 2 lần, 50% giá trị công cụ sẽ được phân bổ vào năm phát sinh tăng công cụ dụng cụ và 50% giá trị công cụ dụng cụ được phân bổ vào năm tiếp theo</t>
    </r>
  </si>
  <si>
    <r>
      <t xml:space="preserve">- Phương pháp phân bổ lợi thế thương mại : </t>
    </r>
    <r>
      <rPr>
        <sz val="10"/>
        <color indexed="12"/>
        <rFont val="Times New Roman"/>
        <family val="1"/>
      </rPr>
      <t>Chưa có</t>
    </r>
  </si>
  <si>
    <t>8- Nguyên tắc ghi nhận chi phí phải trả</t>
  </si>
  <si>
    <t>- Chi phí phải trả : Được ghi nhận theo chuẩn mực kế toán số 16 – “Chi phí đi vay”, các khoản trích trước vào chi phí SXKD phù hợp với doanh thu phát sinh trong kỳ theo chuẩn mực số 01 – “Chuẩn mực chung”.</t>
  </si>
  <si>
    <t>- Chi phí bảo hành sản phẩm : Được ghi nhận sau ngày giao sản phẩm có bảo hành và chỉ được xác định chắc chắn khi các điều kiện ghi nhận doanh thu được thỏa mãn.</t>
  </si>
  <si>
    <t>9- Nguyên tắc và phương pháp ghi nhận các khoản dự phòng phải trả :</t>
  </si>
  <si>
    <r>
      <t xml:space="preserve">- Nguyên tắc ghi nhận dự phòng phải trả : </t>
    </r>
    <r>
      <rPr>
        <sz val="10"/>
        <color indexed="12"/>
        <rFont val="Times New Roman"/>
        <family val="1"/>
      </rPr>
      <t>Theo chuẩn mực số 18 – “Các khoản dự phòng, tài sản và nợ tiềm tàng” quy định và theo chế độ tài chính hiện hành.</t>
    </r>
  </si>
  <si>
    <r>
      <t xml:space="preserve">- Phương pháp ghi nhận dự phòng phải trả : </t>
    </r>
    <r>
      <rPr>
        <sz val="10"/>
        <color indexed="12"/>
        <rFont val="Times New Roman"/>
        <family val="1"/>
      </rPr>
      <t>Chưa có.</t>
    </r>
  </si>
  <si>
    <r>
      <t xml:space="preserve">- Ghi nhận các khoản chi phí dự phòng : </t>
    </r>
    <r>
      <rPr>
        <sz val="10"/>
        <color indexed="12"/>
        <rFont val="Times New Roman"/>
        <family val="1"/>
      </rPr>
      <t>Chưa có</t>
    </r>
  </si>
  <si>
    <r>
      <t xml:space="preserve">- Trích quỹ dự phòng trợ cấp mất việc làm: </t>
    </r>
    <r>
      <rPr>
        <sz val="10"/>
        <color indexed="12"/>
        <rFont val="Times New Roman"/>
        <family val="1"/>
      </rPr>
      <t>Chưa có.</t>
    </r>
  </si>
  <si>
    <r>
      <t>10- Nguyên tắc ghi nhận vốn chủ sở hữu:</t>
    </r>
    <r>
      <rPr>
        <sz val="10"/>
        <color indexed="8"/>
        <rFont val="Times New Roman"/>
        <family val="1"/>
      </rPr>
      <t xml:space="preserve">
- Nguyên tắc ghi nhận vốn đầu tư của chủ sở hữu, thặng dư vốn cổ phần, vốn khác của chủ sở hữu : Vốn đầu tư của chủ sở hữu được ghi nhận theo số vốn thực góp của chủ sở hữu
- Nguyên tắc ghi nhận chênh lệch đánh giá lại tài sản: </t>
    </r>
    <r>
      <rPr>
        <sz val="10"/>
        <color indexed="12"/>
        <rFont val="Times New Roman"/>
        <family val="1"/>
      </rPr>
      <t>Chưa có</t>
    </r>
    <r>
      <rPr>
        <sz val="10"/>
        <color indexed="8"/>
        <rFont val="Times New Roman"/>
        <family val="1"/>
      </rPr>
      <t xml:space="preserve">
- Nguyên tắc ghi nhận chênh lệch tỷ giá:</t>
    </r>
    <r>
      <rPr>
        <sz val="10"/>
        <color indexed="12"/>
        <rFont val="Times New Roman"/>
        <family val="1"/>
      </rPr>
      <t xml:space="preserve"> Chưa có</t>
    </r>
    <r>
      <rPr>
        <sz val="10"/>
        <color indexed="8"/>
        <rFont val="Times New Roman"/>
        <family val="1"/>
      </rPr>
      <t xml:space="preserve">
- Nguyên tắc ghi nhận lợi nhuận chưa phân phối:</t>
    </r>
    <r>
      <rPr>
        <sz val="10"/>
        <color indexed="12"/>
        <rFont val="Times New Roman"/>
        <family val="1"/>
      </rPr>
      <t xml:space="preserve"> Theo điều lệ của Doanh nghiệp.</t>
    </r>
  </si>
  <si>
    <t>11- Nguyên tắc và phương pháp ghi nhận doanh thu:</t>
  </si>
  <si>
    <r>
      <t>- Nguyên tắc ghi nhận doanh thu bán hàng; doanh thu cung cấp dịch vụ; doanh thu hoạt động tài chính.</t>
    </r>
    <r>
      <rPr>
        <sz val="10"/>
        <color indexed="12"/>
        <rFont val="Times New Roman"/>
        <family val="1"/>
      </rPr>
      <t xml:space="preserve"> Áp dụng theo quy định của chuẩn mực số 14 – “Doanh thu và thu nhập khác” và chuẩn mực số 01 – “Chuẩn mực chung”.</t>
    </r>
  </si>
  <si>
    <r>
      <t xml:space="preserve">  - Nguyên tắc ghi nhận : </t>
    </r>
    <r>
      <rPr>
        <sz val="10"/>
        <color indexed="12"/>
        <rFont val="Times New Roman"/>
        <family val="1"/>
      </rPr>
      <t>Các khoản thu thương mại được ghi nhận khi xác định doanh thu theo chuẩn mực số 14 – “Doanh thu và thu nhập khác”, đối với các khoản thu khác được ghi nhận tại thời điểm phát sinh.</t>
    </r>
  </si>
  <si>
    <t>12. Nguyên tắc và phương pháp ghi nhận chi phí tài chính</t>
  </si>
  <si>
    <t>- Các khoản chi phí được ghi nhận vào chi phí tài chính theo tổng số phát sinh trong kỳ, không bù trừ với doanh thu hoạt động tài chính</t>
  </si>
  <si>
    <t>13. Nguyên tắc ghi nhận chi phí thuế TNDN hiện hành, CP thuế TNDN hoãn lại</t>
  </si>
  <si>
    <t>14. Các nghiệp vụ dự phòng rủi ro hối đoái</t>
  </si>
  <si>
    <t>15. Các nguyên tắc và phương pháp kế toán khác</t>
  </si>
  <si>
    <t>VI-Thông tin bổ sung cho các khoản mục trình bày trong Bảng cân đối kế toán và Báo cáo kết quả hoạt động kinh doanh</t>
  </si>
  <si>
    <t>01- Tiền</t>
  </si>
  <si>
    <t xml:space="preserve">   - Tiền mặt</t>
  </si>
  <si>
    <t xml:space="preserve">   - Tiền gửi ngân hàng</t>
  </si>
  <si>
    <t xml:space="preserve">   - Các khoản tương đương tiền</t>
  </si>
  <si>
    <t>Cộng</t>
  </si>
  <si>
    <t>02- Các khoản đầu tư ngắn hạn</t>
  </si>
  <si>
    <t xml:space="preserve">   - Chứng khoán đầu tư ngắn hạn</t>
  </si>
  <si>
    <t xml:space="preserve">   - Đầu tư ngắn hạn khác</t>
  </si>
  <si>
    <t>TG tiết kiệm</t>
  </si>
  <si>
    <t xml:space="preserve">   - Dự phòng giảm giá đầu tư ngắn hạn</t>
  </si>
  <si>
    <t>03- Các khoản phải phải thu ngắn hạn khác</t>
  </si>
  <si>
    <t>- Phải thu ngắn hạn khách hàng</t>
  </si>
  <si>
    <t>- Phải thu về cổ tức và lợi nhuận được chia</t>
  </si>
  <si>
    <t>- Chi phí trả trước ngắn hạn</t>
  </si>
  <si>
    <t>- Phải thu người lao động</t>
  </si>
  <si>
    <t>- Trả trước cho người bán</t>
  </si>
  <si>
    <t>- Phải thu nội bộ ngắn hạn</t>
  </si>
  <si>
    <t>- Các khoản phải thu khác</t>
  </si>
  <si>
    <t>Tạm ứng + Ký quỹ bảo lãnh</t>
  </si>
  <si>
    <t>04- Hàng tồn kho</t>
  </si>
  <si>
    <t>- Hàng mua đang đi trên đường</t>
  </si>
  <si>
    <t xml:space="preserve">- Nguyên liệu, vật liệu </t>
  </si>
  <si>
    <t xml:space="preserve">- Công cụ, dụng cụ </t>
  </si>
  <si>
    <t>- Chi phí SX, KD dở dang</t>
  </si>
  <si>
    <t xml:space="preserve">- Thành phẩm </t>
  </si>
  <si>
    <t xml:space="preserve">- Hàng hóa </t>
  </si>
  <si>
    <t>- Hàng gửi đi bán</t>
  </si>
  <si>
    <t>- Hàng hoá kho bảo thuế</t>
  </si>
  <si>
    <t>- Hàng hoá bất động sản</t>
  </si>
  <si>
    <r>
      <t xml:space="preserve">                                             </t>
    </r>
    <r>
      <rPr>
        <b/>
        <sz val="10"/>
        <color indexed="8"/>
        <rFont val="Times New Roman"/>
        <family val="1"/>
      </rPr>
      <t>Cộng</t>
    </r>
  </si>
  <si>
    <t>* Giá trị hàng ghi sổ của hàng tồn kho dùng để thế chấp, cầm cố, đảm bảo cho các khoản nợ phải trả:</t>
  </si>
  <si>
    <t>* Giá trị hoàn nhập dự phòng giảm giá hàng tồn kho trong năm:</t>
  </si>
  <si>
    <t>* Các trường hợp hoặc sự kiện dẫn đến phải  trích thêm hoặc hoàn nhập dự phòng giảm giá hàng tồn kho:</t>
  </si>
  <si>
    <t>05- Thuế và các khoản phải thu Nhà Nước</t>
  </si>
  <si>
    <t xml:space="preserve">  - Thuế GTGT còn được khấu trừ</t>
  </si>
  <si>
    <t xml:space="preserve">  - Các khoản thuế nộp thừa cho Nhà nước:</t>
  </si>
  <si>
    <t xml:space="preserve">               + Thuế thu nhập doanh nghiệp</t>
  </si>
  <si>
    <t xml:space="preserve">               + Thuế GTGT</t>
  </si>
  <si>
    <t>06- Các khoản phải thu dài hạn</t>
  </si>
  <si>
    <t>- Phải thu dài hạn nội bộ</t>
  </si>
  <si>
    <t>- Cho vay dài hạn nội bộ</t>
  </si>
  <si>
    <t>- Phải thu dài hạn nội bộ khác</t>
  </si>
  <si>
    <t xml:space="preserve">                                             Cộng</t>
  </si>
  <si>
    <t>07- Phải thu dài hạn khác :</t>
  </si>
  <si>
    <t>- Ký quỹ, ký cược dài hạn</t>
  </si>
  <si>
    <t>- Các khoản tiền nhận uỷ thác</t>
  </si>
  <si>
    <t>- Cho vay không có lãi</t>
  </si>
  <si>
    <t>- Phải thu dài hạn khác</t>
  </si>
  <si>
    <t xml:space="preserve"> 08 - Tăng, giảm tài sản cố định hữu hình:</t>
  </si>
  <si>
    <t>Khoản mục</t>
  </si>
  <si>
    <t>Nhà cửa</t>
  </si>
  <si>
    <t>Máy móc thiết bị</t>
  </si>
  <si>
    <t>Phương tiện vận tải truyền dẫn</t>
  </si>
  <si>
    <t>Thiết bị dụng cụ quản lý</t>
  </si>
  <si>
    <t>TSCĐ khác</t>
  </si>
  <si>
    <t>Tổng cộng</t>
  </si>
  <si>
    <t>Nguyên giá TSCĐ hữu hình</t>
  </si>
  <si>
    <t>Số dư đầu quý 1/2013</t>
  </si>
  <si>
    <t>- Mua trong quý 1/2013</t>
  </si>
  <si>
    <t>- Đầu tư XDCB hoàn thành</t>
  </si>
  <si>
    <t>- Tăng khác</t>
  </si>
  <si>
    <t>- Chuyển sang BĐS đầu tư</t>
  </si>
  <si>
    <t>- Thanh lý, nhượng bán</t>
  </si>
  <si>
    <t>- Giảm khác</t>
  </si>
  <si>
    <t>Số dư cuối quý 1/2013</t>
  </si>
  <si>
    <t>Giá trị hao mòn lũy kế</t>
  </si>
  <si>
    <t>-Khấu hao trong quý 4/2012</t>
  </si>
  <si>
    <t>- Chuyển sang bất động sản đầu tư</t>
  </si>
  <si>
    <t>Giá trị còn lại của TSCĐ HH</t>
  </si>
  <si>
    <t>- Tại ngày đầu quý 1/2013</t>
  </si>
  <si>
    <t>- Tại ngày cuối quý 1/2013</t>
  </si>
  <si>
    <t>9- Tăng, giảm tài sản cố định vô hình:</t>
  </si>
  <si>
    <t>Quyền sử dụng đất</t>
  </si>
  <si>
    <t>Bản quyền, bằng sáng chế</t>
  </si>
  <si>
    <t>Nhãn hiệu hàng hoá</t>
  </si>
  <si>
    <t>Phần mềm máy vi tính</t>
  </si>
  <si>
    <t>TSCĐ vô hình khác</t>
  </si>
  <si>
    <t>Nguyên giá TSCĐ vô hình</t>
  </si>
  <si>
    <t>- Mua trong quý</t>
  </si>
  <si>
    <t>- Tạo ra từ nội bộ doanh nghiệp</t>
  </si>
  <si>
    <t>- Tăng do hợp nhất kinh doanh</t>
  </si>
  <si>
    <t>- Khấu hao trong quý</t>
  </si>
  <si>
    <t>Giá trị còn lại của TSCĐVH</t>
  </si>
  <si>
    <t>- Tại ngày đầu quý 4/2012</t>
  </si>
  <si>
    <t>- Tại ngày cuối quý 4/2013</t>
  </si>
  <si>
    <t xml:space="preserve"> -  Thuyết minh số liệu và giải trình khác theo yêu cầu của Chuẩn mực kế toán số 04 "Tài sản cố định vô hình"</t>
  </si>
  <si>
    <t>10- Chi phí xây dựng cơ bản dở dang:</t>
  </si>
  <si>
    <t>- Chi phí XDCB dở dang</t>
  </si>
  <si>
    <t>Trong đó: Những công trình lớn:</t>
  </si>
  <si>
    <t xml:space="preserve">    + Công trình…………..</t>
  </si>
  <si>
    <t xml:space="preserve">    +…………………….…    </t>
  </si>
  <si>
    <t xml:space="preserve">   </t>
  </si>
  <si>
    <t>11 Các khoản đầu tư tài chính dài hạn khác :</t>
  </si>
  <si>
    <t>- Đầu tư cổ phiếu</t>
  </si>
  <si>
    <t>- Đầu tư trái phiếu</t>
  </si>
  <si>
    <t>- Đầu tư tín phiếu, kỳ phiếu</t>
  </si>
  <si>
    <t>- Cho vay dài hạn</t>
  </si>
  <si>
    <t>- Đầu tư dài hạn khác:</t>
  </si>
  <si>
    <t xml:space="preserve"> Cộng</t>
  </si>
  <si>
    <t>12- Chi phí trả trước dài hạn</t>
  </si>
  <si>
    <t>- Chi phí trả trước về thuê TSCĐ</t>
  </si>
  <si>
    <t>- Chi phí thành lập doanh nghiệp</t>
  </si>
  <si>
    <t>- Chi phí nghiên cứu có giá trị lớn</t>
  </si>
  <si>
    <t>- CP cho giai đoạn triển khai không đủ để ghi nhận TSCĐ</t>
  </si>
  <si>
    <t>- CP trả trước dài hạn khác</t>
  </si>
  <si>
    <t xml:space="preserve"> 13- Các khoản vay và nợ ngắn hạn</t>
  </si>
  <si>
    <t>- Vay ngắn hạn</t>
  </si>
  <si>
    <t>- Nợ dài hạn đến hạn trả</t>
  </si>
  <si>
    <t>- Phải trả người bán</t>
  </si>
  <si>
    <t xml:space="preserve">- Người mua trả tiền trước </t>
  </si>
  <si>
    <t xml:space="preserve">- Phải trả nội bộ </t>
  </si>
  <si>
    <t>14- Thuế và các khoản phải nộp nhà nước</t>
  </si>
  <si>
    <t>- Thuế GTGT</t>
  </si>
  <si>
    <t>- Thuế Tiêu thụ đặc biệt</t>
  </si>
  <si>
    <t>- Thuế xuất, nhập khẩu</t>
  </si>
  <si>
    <t>- Thuế TNDN</t>
  </si>
  <si>
    <t>- Thuế TNCN</t>
  </si>
  <si>
    <t>- Thuế tài nguyên</t>
  </si>
  <si>
    <t>- Thuế nhà đất và tiền thuê đất</t>
  </si>
  <si>
    <t>- Các loại thuế khác</t>
  </si>
  <si>
    <t>- Các khoản phí, lệ phí và các khoản phải nộp khác</t>
  </si>
  <si>
    <t xml:space="preserve">15- Chi phí phải trả </t>
  </si>
  <si>
    <t>- Trích trước chi phí tiền lương trong thời gian nghỉ phép</t>
  </si>
  <si>
    <t>- Chi phí sửa chữa lớn TSCĐ</t>
  </si>
  <si>
    <t>- Chi phí trong thời gian ngừng kinh doanh</t>
  </si>
  <si>
    <t>16- Các khoản phải trả, phải nộp ngắn hạn khác</t>
  </si>
  <si>
    <t xml:space="preserve">    - Tài sản thừa chờ giải quyết</t>
  </si>
  <si>
    <t xml:space="preserve">    - Bảo hiểm y tế</t>
  </si>
  <si>
    <t xml:space="preserve">    - Bảo hiểm xã hội</t>
  </si>
  <si>
    <t xml:space="preserve">    - Bảo hiểm thất nghiệp</t>
  </si>
  <si>
    <t xml:space="preserve">    - Kinh phí công đoàn</t>
  </si>
  <si>
    <t xml:space="preserve">    - Doanh thu chưa thực hiện</t>
  </si>
  <si>
    <t xml:space="preserve">    - Phải trả công nhân viên</t>
  </si>
  <si>
    <t xml:space="preserve">    - Các khoản phải trả, phải nộp khác</t>
  </si>
  <si>
    <t>Thù lao HĐQT+Chi phí phải trả (335)</t>
  </si>
  <si>
    <t>17- Phải trả dài hạn nội bộ</t>
  </si>
  <si>
    <t xml:space="preserve">    - Vay dài hạn nội bộ</t>
  </si>
  <si>
    <t xml:space="preserve">    - Phải trả dài hạn nội bộ                  </t>
  </si>
  <si>
    <r>
      <t xml:space="preserve">                                           </t>
    </r>
    <r>
      <rPr>
        <b/>
        <sz val="10"/>
        <color indexed="8"/>
        <rFont val="Times New Roman"/>
        <family val="1"/>
      </rPr>
      <t>Cộng</t>
    </r>
  </si>
  <si>
    <t xml:space="preserve"> 18- Các khoản vay và nợ dài hạn</t>
  </si>
  <si>
    <t>18.1- Vay dài hạn</t>
  </si>
  <si>
    <t>- Vay ngân hàng</t>
  </si>
  <si>
    <t>- Vay đối tượng khác</t>
  </si>
  <si>
    <t>18.2- Nợ dài hạn</t>
  </si>
  <si>
    <t>- Thuê tài chính</t>
  </si>
  <si>
    <t>- Trái phiếu phát hành</t>
  </si>
  <si>
    <t>- Nợ dài hạn khác</t>
  </si>
  <si>
    <t xml:space="preserve">* Giá trị trái phiếu có thể chuyển đổi </t>
  </si>
  <si>
    <t>* Thời hạn thanh toán trái phiếu</t>
  </si>
  <si>
    <t>18.3- Các khoản nợ thuê tài chính</t>
  </si>
  <si>
    <t>Năm nay</t>
  </si>
  <si>
    <t>Năm trước</t>
  </si>
  <si>
    <t>Tổng khoản T.toán tiền thuê tài chính</t>
  </si>
  <si>
    <t>Trả tiền  lãi thuê</t>
  </si>
  <si>
    <t>Trả nợ  gốc</t>
  </si>
  <si>
    <t>Trả tiền lãi thuê</t>
  </si>
  <si>
    <t>Trả nợ gốc</t>
  </si>
  <si>
    <t>Dưới 1 năm</t>
  </si>
  <si>
    <t>Từ 1-5 năm</t>
  </si>
  <si>
    <t>Trên 5 năm</t>
  </si>
  <si>
    <t xml:space="preserve"> 19- Tài sản thuế thu nhập hoãn lại và thuế thu nhập phải trả :</t>
  </si>
  <si>
    <t xml:space="preserve"> a- Tài sản thuế thu nhập hoãn lại</t>
  </si>
  <si>
    <t>- Tài sản thuế TN hoãn lại liên quan đến khoản chênh lệch tạm thời được khấu trừ</t>
  </si>
  <si>
    <t>- Tài sản thuế TN hoãn lại liên quan đến khoản lỗ tính thuế chưa sử dụng</t>
  </si>
  <si>
    <t>- Tài sản thuế TN hoãn lại liên quan đến khoản ưu đãi tính thuế chưa sử dụng</t>
  </si>
  <si>
    <t>- Khoản hoàn nhập tài sản thuế thu nhập hoãn lại đã được ghi nhận từ các năm trước</t>
  </si>
  <si>
    <t>Thuế TN hoãn lại</t>
  </si>
  <si>
    <t xml:space="preserve"> b- Tài sản thuế thu nhập hoãn lại phải trả</t>
  </si>
  <si>
    <t>- Khoản hoàn nhập tài sản thuế thu nhập hoãn lại phải trả đã được ghi nhận từ các năm trước</t>
  </si>
  <si>
    <t>Thuế TN hoãn lại phải trả</t>
  </si>
  <si>
    <t>20- Vốn chủ sở hữu</t>
  </si>
  <si>
    <t>a- Bảng đối chiếu biến động của Vốn chủ sở hữu</t>
  </si>
  <si>
    <t>Vốn góp</t>
  </si>
  <si>
    <t>Thặng dư vốn cổ phần</t>
  </si>
  <si>
    <t>Cổ phiếu quĩ</t>
  </si>
  <si>
    <t>Quỹ đầu tư phát triển</t>
  </si>
  <si>
    <t>Quỹ dự phòng tài chính</t>
  </si>
  <si>
    <t>Quỹ khen thưởng phúc lợi</t>
  </si>
  <si>
    <t>LNST</t>
  </si>
  <si>
    <t>A</t>
  </si>
  <si>
    <t>1</t>
  </si>
  <si>
    <t>2</t>
  </si>
  <si>
    <t>3</t>
  </si>
  <si>
    <t>4</t>
  </si>
  <si>
    <t>5</t>
  </si>
  <si>
    <t>6</t>
  </si>
  <si>
    <t>Số dư đầu đầu quý 1/2013</t>
  </si>
  <si>
    <t>- Tăng năm nay</t>
  </si>
  <si>
    <t>- Tăng vốn năm nay</t>
  </si>
  <si>
    <t>- Số tăng trong năm</t>
  </si>
  <si>
    <t>- Số giảm trong năm</t>
  </si>
  <si>
    <t xml:space="preserve">            Trong kỳ công ty thực hiện trích lập các quỹ theo Nghị quyết Đại Hội đồng cổ đông thường niên năm 2012 số 69/NQ-</t>
  </si>
  <si>
    <t>TTNTDK-HĐQT ngày 22/06/2012 từ lợi nhuận sau thuế năm 2011 như sau</t>
  </si>
  <si>
    <t xml:space="preserve">                                       - Quỹ đầu tư phát triển 10%             :</t>
  </si>
  <si>
    <t>:</t>
  </si>
  <si>
    <t xml:space="preserve">                                       - Quỹ dự phòng tài chính 10%         :</t>
  </si>
  <si>
    <t xml:space="preserve">                                       - Quỹ khen thưởng 8%                      :</t>
  </si>
  <si>
    <t xml:space="preserve">                                       - Quỹ phúc lợi, an sinh xã hội 10%  :</t>
  </si>
  <si>
    <t>- Quỹ khen thưởng:</t>
  </si>
  <si>
    <t xml:space="preserve"> b- Chi tiết vốn đầu tư của chủ sở hữu</t>
  </si>
  <si>
    <t>- Vốn góp của Nhà Nước</t>
  </si>
  <si>
    <t>- Vốn góp của các đối tượng khác</t>
  </si>
  <si>
    <t>- Khác</t>
  </si>
  <si>
    <t>* Giá trị trái phiếu đã chuyển thành cổ phiếu trong năm</t>
  </si>
  <si>
    <t>* Số lượng cổ phiếu quỹ</t>
  </si>
  <si>
    <t>c- Các giao dịch về vốn với các chủ sở hữu và phân phối cổ tức, chia lợi nhuận</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</si>
  <si>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</si>
  <si>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</si>
  <si>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</si>
  <si>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</si>
  <si>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</si>
  <si>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 xml:space="preserve">     - Cổ tức, lợi nhuận đã chia</t>
  </si>
  <si>
    <t>21- Nguồn kinh phí</t>
  </si>
  <si>
    <t>- Nguồn kinh phí được cấp trong năm</t>
  </si>
  <si>
    <t>- Chi sự nghiệp</t>
  </si>
  <si>
    <t>- Nguồn kinh phí còn lại cuối kỳ</t>
  </si>
  <si>
    <t>22- Tài sản thuê ngoài</t>
  </si>
  <si>
    <t>1- Giá trị tài sản thuê ngoài</t>
  </si>
  <si>
    <t xml:space="preserve">      - TSCĐ thuê ngoài</t>
  </si>
  <si>
    <t xml:space="preserve">      - Tài sản khác thuê ngoài</t>
  </si>
  <si>
    <t>2- Tổng số tiền thuê tối thiểu trong tương lai của Hợp đồng thuê hoạt động TSCĐ không hủy ngang theo các thời hạn</t>
  </si>
  <si>
    <t xml:space="preserve">      - Đến 1 năm</t>
  </si>
  <si>
    <t xml:space="preserve">      - Trên 1-5 năm</t>
  </si>
  <si>
    <t xml:space="preserve">      - Trên 5 năm</t>
  </si>
  <si>
    <t>VI. Thông tin bổ sung cho các khoản mục trình bày trong Báo cáo kết quả hoạt động kinh doanh</t>
  </si>
  <si>
    <t>23- Tổng DT bán hàng và cung cấp dịch vụ (MS 01)</t>
  </si>
  <si>
    <t xml:space="preserve">      - Trong đó</t>
  </si>
  <si>
    <t xml:space="preserve">           + Doanh thu bán hàng</t>
  </si>
  <si>
    <t xml:space="preserve">           + Doanh thu cung cấp dịch vụ</t>
  </si>
  <si>
    <t xml:space="preserve">           + Doanh thu HĐ XD ( Đ/v DN có HĐ xây lắp)</t>
  </si>
  <si>
    <t xml:space="preserve">           + Doanh thu của HĐ XD được ghi nhận trong kỳ</t>
  </si>
  <si>
    <t xml:space="preserve">           + Tổng Doanh thu lũy kế của HĐ XD được ghi nhận đến thời điểm lập BCTC</t>
  </si>
  <si>
    <t>24. Các khoản giảm trừ doanh thu (MS 02)</t>
  </si>
  <si>
    <t xml:space="preserve">           Trong đó :</t>
  </si>
  <si>
    <t xml:space="preserve">      + Chiết khấu thương mại</t>
  </si>
  <si>
    <t xml:space="preserve">      + Giảm giá hàng bán</t>
  </si>
  <si>
    <t xml:space="preserve">      + Hàng bán bị trả lại</t>
  </si>
  <si>
    <t xml:space="preserve">      + Thuế GTGT phải nộp (PP trực tiếp)</t>
  </si>
  <si>
    <t xml:space="preserve">      + Thuế tiêu thụ đặc biệt </t>
  </si>
  <si>
    <t xml:space="preserve">      + Thuế xuất khẩu </t>
  </si>
  <si>
    <t xml:space="preserve"> 25. Doanh thu thuần và cung cấp dịch vụ (MS 10)</t>
  </si>
  <si>
    <t xml:space="preserve">    Trong đó:  </t>
  </si>
  <si>
    <t xml:space="preserve">                       + Doanh thu thuần trao đổi hàng hóa</t>
  </si>
  <si>
    <t xml:space="preserve">                 + Doanh thu thuần trao đổi dịch vụ                                                         </t>
  </si>
  <si>
    <t xml:space="preserve">                       + Doanh thu hoạt động dự án</t>
  </si>
  <si>
    <t>26- Giá vốn hàng bán</t>
  </si>
  <si>
    <t>- Giá vốn của thành phẩm đã bán</t>
  </si>
  <si>
    <t>- Giá vốn của Hàng hóa đã bán</t>
  </si>
  <si>
    <t>- Giá vốn của dịch vụ đã cung cấp</t>
  </si>
  <si>
    <t>- Giá trị còn lại, CP nhượng bán, thanh lý của BĐS đầu tư đã bán</t>
  </si>
  <si>
    <t>- Chi phí kinh doanh BĐS đầu tư</t>
  </si>
  <si>
    <t>- Hao hụt, mất mát hàng tồn kho</t>
  </si>
  <si>
    <t>- Các khoản chi phí vượt mức bình thường</t>
  </si>
  <si>
    <t>- Dự phòng giảm giá hàng tồn kho</t>
  </si>
  <si>
    <t>27- Doanh thu hoạt động tài chính (MS 21)</t>
  </si>
  <si>
    <t>- Lãi tiền gửi, tiền cho vay</t>
  </si>
  <si>
    <t>- Lãi đầu tư trái phiếu, Kỳ phiếu, tín phiếu</t>
  </si>
  <si>
    <t>- Cổ tức, lợi nhuận được chia</t>
  </si>
  <si>
    <t>- Lãi bán ngoại tệ</t>
  </si>
  <si>
    <t xml:space="preserve">        - Lãi chênh lệch tỷ giá đã thực hiện</t>
  </si>
  <si>
    <t>- Lãi chênh lệch tỷ giá chưa thực hiện</t>
  </si>
  <si>
    <t>- Lãi bán hàng trả chậm</t>
  </si>
  <si>
    <t>- Doanh thu hoạt động tài chính khác</t>
  </si>
  <si>
    <t>28- Chi phí tài chính (MS 22 )</t>
  </si>
  <si>
    <t>- Lãi tiền vay</t>
  </si>
  <si>
    <t>giảm 12.500.000 tiền lãi vay điều chỉnh</t>
  </si>
  <si>
    <t>- Chiết khấu thanh toán, lãi bán hàng trả chậm</t>
  </si>
  <si>
    <t>- Lỗ do thanh lý các khoản đầu tư ngắn hạn, dài hạn</t>
  </si>
  <si>
    <t>- Lỗ bán ngoại tệ</t>
  </si>
  <si>
    <t>- Lỗ chênh lệch tỷ giá đã thực hiện</t>
  </si>
  <si>
    <t>- Lỗ chênh lệch tỷ giá chưa thực hiện</t>
  </si>
  <si>
    <t>- Dự phòng giảm giá các khoản đầu tư ngắn hạn, dài hạn</t>
  </si>
  <si>
    <t>- Chi phí tài chính khác</t>
  </si>
  <si>
    <t>29- Chi phí thuế TNDN hiện hành (MS 51)</t>
  </si>
  <si>
    <t>- CP thuế Thu Nhập DN tính trên thu nhập chịu thuế năm hiện hành</t>
  </si>
  <si>
    <t>- Điều chỉnh chi phí thuế TNDN của năm trước vào chi phí thuế TN hiện hành năm nay</t>
  </si>
  <si>
    <t>- Tổng CP thuế TNDN hiện hành</t>
  </si>
  <si>
    <t>30- Chi phí thuế TNDN hoãn lại (MS 52)</t>
  </si>
  <si>
    <t>- CP thuế Thu Nhập DN hoãn lại phát sinh từ các khoản chênh lệch tạm thời chịu thuế</t>
  </si>
  <si>
    <t>- CP thuế Thu Nhập DN hoãn lại phát sinh từ việc hoàn nhập tài sản thuế thu nhập hoãn lại</t>
  </si>
  <si>
    <t>- Thu Nhập thuế TNDN hoãn lại phát sinh từ các khoản chênh lệch tạm thời được khấu trừ</t>
  </si>
  <si>
    <t>- Thu Nhập thuế TNDN hoãn lại phát sinh từ các khoản lỗ tính thuế và ưu đãi thuế chưa sử dụng</t>
  </si>
  <si>
    <t>- Thu Nhập thuế TNDN hoãn lại phát sinh từ việc hoàn nhập thuế thu nhập hoãn lại phải trả</t>
  </si>
  <si>
    <t>- Tổng CP thuế TNDN hoãn lại</t>
  </si>
  <si>
    <t>31- Chi phí sản xuất kinh doanh theo yếu tố</t>
  </si>
  <si>
    <t>1- Chi phí nguyên liệu, vật liệu</t>
  </si>
  <si>
    <t>2- Chi phí nhân công</t>
  </si>
  <si>
    <t>TK6411+6421</t>
  </si>
  <si>
    <t>3- Chi phí khấu hao TSCĐ</t>
  </si>
  <si>
    <t>TK6414+6424</t>
  </si>
  <si>
    <t>4- Chi phí dịch vụ mua ngoài</t>
  </si>
  <si>
    <t>TK6412+6417+6422+6427</t>
  </si>
  <si>
    <t>5- Chi phí khác bằng tiền</t>
  </si>
  <si>
    <t>VII- Những thông tin khác</t>
  </si>
  <si>
    <t>1. Những khoản nợ ngẫu nhiên, khoản cam kết và những thông tin tài chính khác.</t>
  </si>
  <si>
    <t>2. Những sự kiện phát sinh sau ngày kết thúc kỳ kế toán năm</t>
  </si>
  <si>
    <t>3. Thông tin về các bên liên quan</t>
  </si>
  <si>
    <t>4. Thông tin so sánh (những thay đổi về thông tin trong BCTC của các niên độ kế toán trước).</t>
  </si>
  <si>
    <t>5. Thông tin về hoạt động liên tục :</t>
  </si>
  <si>
    <t>6. Những thông tin khác.</t>
  </si>
  <si>
    <t>Lập, Ngày   20   tháng  04    năm 2013</t>
  </si>
  <si>
    <t xml:space="preserve">                                       Kế toán trưởng                                  </t>
  </si>
  <si>
    <t>Giám đốc</t>
  </si>
  <si>
    <t xml:space="preserve">(Ký, họ tên)                                             </t>
  </si>
  <si>
    <t>(Ký, họ tên, đóng dấu)</t>
  </si>
  <si>
    <t>MÉu sè B 03 - DN</t>
  </si>
  <si>
    <t xml:space="preserve">B¸o c¸o l­u chuyÓn tiÒn tÖ                                                                      </t>
  </si>
  <si>
    <t>(Theo ph­¬ng ph¸p trùc tiÕp)</t>
  </si>
  <si>
    <t xml:space="preserve">I. L­u chuyÓn tiÒn tõ ho¹t ®éng kinh doanh                      </t>
  </si>
  <si>
    <t xml:space="preserve">  1. TiÒn thu b¸n hµng, cung cÊp dÞch vô vµ doanh thu kh¸c      </t>
  </si>
  <si>
    <t>2505990336</t>
  </si>
  <si>
    <t>10.659.027.176</t>
  </si>
  <si>
    <t>14689895</t>
  </si>
  <si>
    <t xml:space="preserve">  2. TiÒn chi tr¶ cho ng­êi cung cÊp hµng hãa vµ dÞch vô        </t>
  </si>
  <si>
    <t>(4709265941)</t>
  </si>
  <si>
    <t>(11.265.202.502)</t>
  </si>
  <si>
    <t>(192894615)</t>
  </si>
  <si>
    <t xml:space="preserve">  3. TiÒn chi tr¶ cho ng­êi lao ®éng                            </t>
  </si>
  <si>
    <t xml:space="preserve">03      </t>
  </si>
  <si>
    <t>-750162161</t>
  </si>
  <si>
    <t>(1.463.735.217)</t>
  </si>
  <si>
    <t xml:space="preserve">  4. TiÒn chi tr¶ l·i vay                                       </t>
  </si>
  <si>
    <t xml:space="preserve">04      </t>
  </si>
  <si>
    <t>(7444868)</t>
  </si>
  <si>
    <t>(21.566.750)</t>
  </si>
  <si>
    <t xml:space="preserve">  5. TiÒn chi nép thuÕ thu nhËp doanh nghiÖp                    </t>
  </si>
  <si>
    <t xml:space="preserve">05      </t>
  </si>
  <si>
    <t>(161.270.861)</t>
  </si>
  <si>
    <t xml:space="preserve">  6. TiÒn thu kh¸c tõ ho¹t ®éng kinh doanh                      </t>
  </si>
  <si>
    <t xml:space="preserve">06      </t>
  </si>
  <si>
    <t>6192549298</t>
  </si>
  <si>
    <t>17.257.996.558</t>
  </si>
  <si>
    <t>195256048</t>
  </si>
  <si>
    <t xml:space="preserve">  7. TiÒn chi kh¸c cho ho¹t ®éng s¶n xuÊt kinh doanh            </t>
  </si>
  <si>
    <t xml:space="preserve">07      </t>
  </si>
  <si>
    <t>-4518468647</t>
  </si>
  <si>
    <t>(2.108.527.349)</t>
  </si>
  <si>
    <t>(1305000)</t>
  </si>
  <si>
    <t xml:space="preserve"> L­u chuyÓn tiÒn thuÇn tõ ho¹t ®éng kinh doanh                  </t>
  </si>
  <si>
    <t>-1286801983</t>
  </si>
  <si>
    <t>12.896.721.055</t>
  </si>
  <si>
    <t>15746328</t>
  </si>
  <si>
    <t xml:space="preserve">II. L­u chuyÓn tiÒn tõ ho¹t ®éng ®Çu t­                         </t>
  </si>
  <si>
    <t xml:space="preserve">  1. TiÒn chi ®Ó mua s¾m, x©y dùng TSC§ vµ c¸c TS dµi h¹n kh¸c  </t>
  </si>
  <si>
    <t>(5.313.000)</t>
  </si>
  <si>
    <t xml:space="preserve">  2. TiÒn thu tõ t/lý, nh­îng b¸n TSC§ vµ c¸c TS dµi h¹n kh¸c   </t>
  </si>
  <si>
    <t xml:space="preserve">  3. TiÒn chi cho vay, mua c¸c c«ng cô nî cña ®¬n vÞ kh¸c       </t>
  </si>
  <si>
    <t>(500000000)</t>
  </si>
  <si>
    <t>(10.900.167.771)</t>
  </si>
  <si>
    <t xml:space="preserve">  4.TiÒn thu håi cho vay, b¸n l¹i c¸c c«ng cô nî cña ®¬n vÞ kh¸c</t>
  </si>
  <si>
    <t>1794864000</t>
  </si>
  <si>
    <t>10.571.652.345</t>
  </si>
  <si>
    <t xml:space="preserve">  5. TiÒn chi ®Çu t­ gãp vèn vµo ®¬n vÞ kh¸c                    </t>
  </si>
  <si>
    <t>(1286000)</t>
  </si>
  <si>
    <t xml:space="preserve">  6. TiÒn thu håi ®Çu t­ gãp vèn vµo ®¬n vÞ kh¸c                </t>
  </si>
  <si>
    <t xml:space="preserve">26      </t>
  </si>
  <si>
    <t xml:space="preserve">  7. TiÒn thu l·i cho vay, cæ tøc vµ lîi nhuËn ®­îc chia        </t>
  </si>
  <si>
    <t xml:space="preserve">27      </t>
  </si>
  <si>
    <t>7732280</t>
  </si>
  <si>
    <t>10.481.962</t>
  </si>
  <si>
    <t xml:space="preserve"> L­u chuyÓn tiÒn thuÇn tõ ho¹t ®éng ®Çu t­                      </t>
  </si>
  <si>
    <t>1301310280</t>
  </si>
  <si>
    <t>(323.346.464)</t>
  </si>
  <si>
    <t xml:space="preserve">III. L­u chuyÓn tiÒn tõ ho¹t ®éng tµi chÝnh                     </t>
  </si>
  <si>
    <t xml:space="preserve">  1. TiÒn thu tõ ph¸t hµnh cæ phiÕu, nhËn vèn gãp cña chñ së h÷u</t>
  </si>
  <si>
    <t xml:space="preserve">  2. TiÒn chi tr¶ v/gãp cho c¸c CSH, mua l¹i CP cña DN ®· p/hµnh</t>
  </si>
  <si>
    <t xml:space="preserve">  3.  TiÒn vay ng¾n h¹n, dµi h¹n nhËn ®­îc                      </t>
  </si>
  <si>
    <t xml:space="preserve">33      </t>
  </si>
  <si>
    <t xml:space="preserve">  4. TiÒn chi tr¶ nî gèc vay                                    </t>
  </si>
  <si>
    <t xml:space="preserve">34      </t>
  </si>
  <si>
    <t>(67500000)</t>
  </si>
  <si>
    <t>(67.500.000)</t>
  </si>
  <si>
    <t xml:space="preserve">  5. TiÒn chi tr¶ nî thuª tµi chÝnh                             </t>
  </si>
  <si>
    <t xml:space="preserve">35      </t>
  </si>
  <si>
    <t xml:space="preserve">  6. Cæ tøc, lîi nhuËn ®· tr¶ cho chñ së h÷u                    </t>
  </si>
  <si>
    <t xml:space="preserve">36      </t>
  </si>
  <si>
    <t xml:space="preserve">L­u chuyÓn tiÒn thuÇn tõ ho¹t ®éng tµi chÝnh                    </t>
  </si>
  <si>
    <t xml:space="preserve">L­u chuyÓn tiÒn thuÇn trong kú (50=20+30+40)                    </t>
  </si>
  <si>
    <t>(52991703)</t>
  </si>
  <si>
    <t>12.505.874.591</t>
  </si>
  <si>
    <t>15796678</t>
  </si>
  <si>
    <t xml:space="preserve">TiÒn vµ t­¬ng ®­¬ng tiÒn ®Çu kú                                 </t>
  </si>
  <si>
    <t>4184328559</t>
  </si>
  <si>
    <t>4.673.144.125</t>
  </si>
  <si>
    <t>60506344</t>
  </si>
  <si>
    <t xml:space="preserve">  ¶nh h­ëng cña thay ®æi tû gi¸ hèi ®o¸i quy ®æi ngo¹i tÖ       </t>
  </si>
  <si>
    <t xml:space="preserve">61      </t>
  </si>
  <si>
    <t xml:space="preserve">TiÒn vµ t­¬ng ®­¬ng tiÒn cuèi kú (70 = 50+60+61)                </t>
  </si>
  <si>
    <t>4131336856</t>
  </si>
  <si>
    <t>17.179.018.716</t>
  </si>
  <si>
    <t>76303022</t>
  </si>
  <si>
    <t>LËp, ngµy ...... th¸ng........n¨m........</t>
  </si>
  <si>
    <t>(Ký, hä tªn, ®ãng dÊu )</t>
  </si>
</sst>
</file>

<file path=xl/styles.xml><?xml version="1.0" encoding="utf-8"?>
<styleSheet xmlns="http://schemas.openxmlformats.org/spreadsheetml/2006/main">
  <numFmts count="2">
    <numFmt numFmtId="164" formatCode="_(* #,##0.00_);_(* \(#,##0.00\);_(* &quot;-&quot;??_);_(@_)"/>
    <numFmt numFmtId="165" formatCode="_(* #,##0_);_(* \(#,##0\);_(* &quot;-&quot;??_);_(@_)"/>
  </numFmts>
  <fonts count="26">
    <font>
      <sz val="11"/>
      <color theme="1"/>
      <name val="Calibri"/>
      <family val="2"/>
      <scheme val="minor"/>
    </font>
    <font>
      <sz val="11"/>
      <color theme="1"/>
      <name val="Calibri"/>
      <family val="2"/>
      <scheme val="minor"/>
    </font>
    <font>
      <sz val="16"/>
      <color theme="1"/>
      <name val=".VnHelvetInsH"/>
      <family val="2"/>
    </font>
    <font>
      <sz val="10"/>
      <color theme="1"/>
      <name val=".VnTime"/>
      <family val="2"/>
    </font>
    <font>
      <sz val="9"/>
      <color theme="1"/>
      <name val=".VnArialH"/>
      <family val="2"/>
    </font>
    <font>
      <sz val="8"/>
      <color theme="1"/>
      <name val=".VnArialH"/>
      <family val="2"/>
    </font>
    <font>
      <b/>
      <sz val="10"/>
      <color theme="1"/>
      <name val=".VnTime"/>
      <family val="2"/>
    </font>
    <font>
      <b/>
      <sz val="12"/>
      <color theme="1"/>
      <name val=".VnTime"/>
      <family val="2"/>
    </font>
    <font>
      <b/>
      <sz val="8"/>
      <color theme="1"/>
      <name val=".VnArialH"/>
      <family val="2"/>
    </font>
    <font>
      <b/>
      <sz val="10"/>
      <color theme="1"/>
      <name val=".VnArialH"/>
      <family val="2"/>
    </font>
    <font>
      <sz val="12"/>
      <color theme="1"/>
      <name val=".VnTime"/>
      <family val="2"/>
    </font>
    <font>
      <sz val="12"/>
      <name val="Times New Roman"/>
      <family val="1"/>
    </font>
    <font>
      <b/>
      <sz val="10"/>
      <color indexed="12"/>
      <name val="Times New Roman"/>
      <family val="1"/>
    </font>
    <font>
      <b/>
      <u/>
      <sz val="10"/>
      <color indexed="8"/>
      <name val="Times New Roman"/>
      <family val="1"/>
    </font>
    <font>
      <sz val="10"/>
      <color theme="0"/>
      <name val="Times New Roman"/>
      <family val="1"/>
    </font>
    <font>
      <sz val="10"/>
      <name val="Times New Roman"/>
      <family val="1"/>
    </font>
    <font>
      <sz val="10"/>
      <color indexed="8"/>
      <name val="Times New Roman"/>
      <family val="1"/>
    </font>
    <font>
      <b/>
      <sz val="10"/>
      <color indexed="8"/>
      <name val="Times New Roman"/>
      <family val="1"/>
    </font>
    <font>
      <b/>
      <sz val="14"/>
      <color indexed="8"/>
      <name val="Times New Roman"/>
      <family val="1"/>
    </font>
    <font>
      <b/>
      <sz val="10"/>
      <name val="Times New Roman"/>
      <family val="1"/>
    </font>
    <font>
      <sz val="10"/>
      <color indexed="12"/>
      <name val="Times New Roman"/>
      <family val="1"/>
    </font>
    <font>
      <sz val="10"/>
      <color rgb="FF0000FF"/>
      <name val="Times New Roman"/>
      <family val="1"/>
    </font>
    <font>
      <sz val="10"/>
      <color rgb="FFFF0000"/>
      <name val="Times New Roman"/>
      <family val="1"/>
    </font>
    <font>
      <i/>
      <sz val="10"/>
      <color indexed="8"/>
      <name val="Times New Roman"/>
      <family val="1"/>
    </font>
    <font>
      <b/>
      <sz val="10"/>
      <color rgb="FF0000FF"/>
      <name val="Times New Roman"/>
      <family val="1"/>
    </font>
    <font>
      <b/>
      <sz val="10"/>
      <color theme="0"/>
      <name val="Times New Roman"/>
      <family val="1"/>
    </font>
  </fonts>
  <fills count="3">
    <fill>
      <patternFill patternType="none"/>
    </fill>
    <fill>
      <patternFill patternType="gray125"/>
    </fill>
    <fill>
      <patternFill patternType="solid">
        <fgColor indexed="42"/>
        <bgColor indexed="64"/>
      </patternFill>
    </fill>
  </fills>
  <borders count="23">
    <border>
      <left/>
      <right/>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medium">
        <color auto="1"/>
      </left>
      <right style="thin">
        <color auto="1"/>
      </right>
      <top style="medium">
        <color indexed="64"/>
      </top>
      <bottom style="hair">
        <color auto="1"/>
      </bottom>
      <diagonal/>
    </border>
    <border>
      <left style="thin">
        <color auto="1"/>
      </left>
      <right style="thin">
        <color auto="1"/>
      </right>
      <top style="medium">
        <color indexed="64"/>
      </top>
      <bottom style="hair">
        <color auto="1"/>
      </bottom>
      <diagonal/>
    </border>
    <border>
      <left style="thin">
        <color auto="1"/>
      </left>
      <right/>
      <top style="medium">
        <color indexed="64"/>
      </top>
      <bottom style="hair">
        <color auto="1"/>
      </bottom>
      <diagonal/>
    </border>
    <border>
      <left style="thin">
        <color auto="1"/>
      </left>
      <right style="medium">
        <color auto="1"/>
      </right>
      <top style="medium">
        <color indexed="64"/>
      </top>
      <bottom style="hair">
        <color auto="1"/>
      </bottom>
      <diagonal/>
    </border>
    <border>
      <left style="thin">
        <color auto="1"/>
      </left>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style="hair">
        <color auto="1"/>
      </bottom>
      <diagonal/>
    </border>
    <border>
      <left style="thin">
        <color auto="1"/>
      </left>
      <right style="medium">
        <color auto="1"/>
      </right>
      <top style="hair">
        <color auto="1"/>
      </top>
      <bottom style="medium">
        <color indexed="64"/>
      </bottom>
      <diagonal/>
    </border>
    <border>
      <left style="thin">
        <color auto="1"/>
      </left>
      <right/>
      <top/>
      <bottom style="hair">
        <color auto="1"/>
      </bottom>
      <diagonal/>
    </border>
    <border>
      <left style="thin">
        <color auto="1"/>
      </left>
      <right style="medium">
        <color auto="1"/>
      </right>
      <top/>
      <bottom style="hair">
        <color auto="1"/>
      </bottom>
      <diagonal/>
    </border>
    <border>
      <left style="thin">
        <color indexed="64"/>
      </left>
      <right style="thin">
        <color indexed="64"/>
      </right>
      <top/>
      <bottom style="thin">
        <color indexed="64"/>
      </bottom>
      <diagonal/>
    </border>
    <border>
      <left style="medium">
        <color auto="1"/>
      </left>
      <right style="thin">
        <color auto="1"/>
      </right>
      <top/>
      <bottom/>
      <diagonal/>
    </border>
    <border>
      <left style="thin">
        <color auto="1"/>
      </left>
      <right style="thin">
        <color auto="1"/>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1" fillId="0" borderId="0"/>
  </cellStyleXfs>
  <cellXfs count="241">
    <xf numFmtId="0" fontId="0" fillId="0" borderId="0" xfId="0"/>
    <xf numFmtId="0" fontId="0" fillId="0" borderId="0" xfId="0"/>
    <xf numFmtId="0" fontId="3" fillId="0" borderId="0" xfId="0" applyFont="1"/>
    <xf numFmtId="0" fontId="6" fillId="0" borderId="0" xfId="0" applyFont="1" applyAlignment="1"/>
    <xf numFmtId="49" fontId="3" fillId="0" borderId="1" xfId="0" applyNumberFormat="1" applyFont="1" applyBorder="1"/>
    <xf numFmtId="49" fontId="3" fillId="0" borderId="2" xfId="0" applyNumberFormat="1" applyFont="1" applyBorder="1"/>
    <xf numFmtId="49" fontId="3" fillId="0" borderId="3" xfId="0" applyNumberFormat="1" applyFont="1" applyBorder="1"/>
    <xf numFmtId="49" fontId="3" fillId="0" borderId="4" xfId="0" applyNumberFormat="1" applyFont="1" applyBorder="1"/>
    <xf numFmtId="37" fontId="0" fillId="0" borderId="0" xfId="0" applyNumberFormat="1"/>
    <xf numFmtId="37" fontId="3" fillId="0" borderId="0" xfId="0" applyNumberFormat="1" applyFont="1" applyAlignment="1"/>
    <xf numFmtId="37" fontId="6" fillId="0" borderId="2" xfId="0" applyNumberFormat="1" applyFont="1" applyBorder="1"/>
    <xf numFmtId="0" fontId="3" fillId="0" borderId="0" xfId="0" applyFont="1" applyAlignment="1">
      <alignment horizontal="center"/>
    </xf>
    <xf numFmtId="37" fontId="6" fillId="0" borderId="7" xfId="0" applyNumberFormat="1" applyFont="1" applyBorder="1"/>
    <xf numFmtId="0" fontId="6" fillId="2" borderId="5" xfId="0" applyFont="1" applyFill="1" applyBorder="1" applyAlignment="1">
      <alignment horizontal="center"/>
    </xf>
    <xf numFmtId="37" fontId="6" fillId="2" borderId="5" xfId="0" applyNumberFormat="1" applyFont="1" applyFill="1" applyBorder="1" applyAlignment="1">
      <alignment horizontal="center"/>
    </xf>
    <xf numFmtId="165" fontId="6" fillId="2" borderId="5" xfId="1" applyNumberFormat="1" applyFont="1" applyFill="1" applyBorder="1" applyAlignment="1">
      <alignment horizontal="center"/>
    </xf>
    <xf numFmtId="49" fontId="3" fillId="0" borderId="6" xfId="0" applyNumberFormat="1" applyFont="1" applyBorder="1"/>
    <xf numFmtId="49" fontId="3" fillId="0" borderId="7" xfId="0" applyNumberFormat="1" applyFont="1" applyBorder="1"/>
    <xf numFmtId="49" fontId="6" fillId="0" borderId="5" xfId="0" applyNumberFormat="1" applyFont="1" applyBorder="1"/>
    <xf numFmtId="37" fontId="6" fillId="0" borderId="5" xfId="0" applyNumberFormat="1" applyFont="1" applyBorder="1"/>
    <xf numFmtId="0" fontId="3" fillId="0" borderId="5" xfId="0" applyFont="1" applyBorder="1"/>
    <xf numFmtId="0" fontId="0" fillId="0" borderId="0" xfId="0" applyAlignment="1">
      <alignment horizontal="center"/>
    </xf>
    <xf numFmtId="49" fontId="6" fillId="0" borderId="5" xfId="0" applyNumberFormat="1" applyFont="1" applyBorder="1" applyAlignment="1">
      <alignment horizontal="center"/>
    </xf>
    <xf numFmtId="49" fontId="3" fillId="0" borderId="7" xfId="0" applyNumberFormat="1" applyFont="1" applyBorder="1" applyAlignment="1">
      <alignment horizontal="center"/>
    </xf>
    <xf numFmtId="49" fontId="3" fillId="0" borderId="2" xfId="0" applyNumberFormat="1" applyFont="1" applyBorder="1" applyAlignment="1">
      <alignment horizontal="center"/>
    </xf>
    <xf numFmtId="49" fontId="3" fillId="0" borderId="4" xfId="0" applyNumberFormat="1" applyFont="1" applyBorder="1" applyAlignment="1">
      <alignment horizontal="center"/>
    </xf>
    <xf numFmtId="0" fontId="5" fillId="0" borderId="0" xfId="0" applyFont="1" applyAlignment="1">
      <alignment horizontal="center"/>
    </xf>
    <xf numFmtId="37" fontId="3" fillId="0" borderId="2" xfId="0" applyNumberFormat="1" applyFont="1" applyBorder="1"/>
    <xf numFmtId="0" fontId="3" fillId="0" borderId="0" xfId="0" applyFont="1" applyAlignment="1"/>
    <xf numFmtId="0" fontId="4" fillId="0" borderId="0" xfId="0" applyFont="1" applyAlignment="1"/>
    <xf numFmtId="0" fontId="8" fillId="0" borderId="0" xfId="0" applyFont="1" applyAlignment="1"/>
    <xf numFmtId="165" fontId="0" fillId="0" borderId="0" xfId="1" applyNumberFormat="1" applyFont="1"/>
    <xf numFmtId="0" fontId="9" fillId="0" borderId="0" xfId="0" applyFont="1" applyAlignment="1"/>
    <xf numFmtId="0" fontId="6" fillId="2" borderId="8" xfId="0" applyFont="1" applyFill="1" applyBorder="1" applyAlignment="1">
      <alignment horizontal="center"/>
    </xf>
    <xf numFmtId="0" fontId="6" fillId="2" borderId="9" xfId="0" applyFont="1" applyFill="1" applyBorder="1" applyAlignment="1">
      <alignment horizontal="center"/>
    </xf>
    <xf numFmtId="37" fontId="6" fillId="2" borderId="10" xfId="0" applyNumberFormat="1" applyFont="1" applyFill="1" applyBorder="1" applyAlignment="1">
      <alignment horizontal="center"/>
    </xf>
    <xf numFmtId="49" fontId="6" fillId="0" borderId="1" xfId="0" applyNumberFormat="1" applyFont="1" applyBorder="1"/>
    <xf numFmtId="3" fontId="6" fillId="0" borderId="2" xfId="0" applyNumberFormat="1" applyFont="1" applyBorder="1"/>
    <xf numFmtId="37" fontId="6" fillId="0" borderId="12" xfId="0" applyNumberFormat="1" applyFont="1" applyBorder="1"/>
    <xf numFmtId="165" fontId="3" fillId="0" borderId="13" xfId="1" applyNumberFormat="1" applyFont="1" applyBorder="1" applyAlignment="1">
      <alignment horizontal="right"/>
    </xf>
    <xf numFmtId="49" fontId="6" fillId="0" borderId="2" xfId="0" applyNumberFormat="1" applyFont="1" applyBorder="1"/>
    <xf numFmtId="37" fontId="3" fillId="0" borderId="12" xfId="0" applyNumberFormat="1" applyFont="1" applyBorder="1"/>
    <xf numFmtId="49" fontId="6" fillId="0" borderId="1" xfId="0" applyNumberFormat="1" applyFont="1" applyBorder="1" applyAlignment="1">
      <alignment wrapText="1"/>
    </xf>
    <xf numFmtId="37" fontId="3" fillId="0" borderId="13" xfId="0" applyNumberFormat="1" applyFont="1" applyBorder="1"/>
    <xf numFmtId="49" fontId="6" fillId="0" borderId="14" xfId="0" applyNumberFormat="1" applyFont="1" applyBorder="1"/>
    <xf numFmtId="165" fontId="6" fillId="0" borderId="13" xfId="1" applyNumberFormat="1" applyFont="1" applyBorder="1"/>
    <xf numFmtId="49" fontId="6" fillId="0" borderId="3" xfId="0" applyNumberFormat="1" applyFont="1" applyBorder="1"/>
    <xf numFmtId="3" fontId="6" fillId="0" borderId="4" xfId="0" applyNumberFormat="1" applyFont="1" applyBorder="1"/>
    <xf numFmtId="37" fontId="6" fillId="0" borderId="4" xfId="0" applyNumberFormat="1" applyFont="1" applyBorder="1"/>
    <xf numFmtId="165" fontId="6" fillId="0" borderId="15" xfId="1" applyNumberFormat="1" applyFont="1" applyBorder="1"/>
    <xf numFmtId="49" fontId="6" fillId="0" borderId="4" xfId="0" applyNumberFormat="1" applyFont="1" applyBorder="1"/>
    <xf numFmtId="49" fontId="6" fillId="0" borderId="6" xfId="0" applyNumberFormat="1" applyFont="1" applyBorder="1"/>
    <xf numFmtId="3" fontId="6" fillId="0" borderId="7" xfId="0" applyNumberFormat="1" applyFont="1" applyBorder="1"/>
    <xf numFmtId="37" fontId="6" fillId="0" borderId="16" xfId="0" applyNumberFormat="1" applyFont="1" applyBorder="1"/>
    <xf numFmtId="165" fontId="3" fillId="0" borderId="17" xfId="1" applyNumberFormat="1" applyFont="1" applyBorder="1" applyAlignment="1">
      <alignment horizontal="right"/>
    </xf>
    <xf numFmtId="0" fontId="6" fillId="2" borderId="5" xfId="0" applyFont="1" applyFill="1" applyBorder="1" applyAlignment="1">
      <alignment horizontal="center" wrapText="1"/>
    </xf>
    <xf numFmtId="49" fontId="6" fillId="0" borderId="18" xfId="0" applyNumberFormat="1" applyFont="1" applyBorder="1"/>
    <xf numFmtId="49" fontId="6" fillId="0" borderId="18" xfId="0" applyNumberFormat="1" applyFont="1" applyBorder="1" applyAlignment="1">
      <alignment horizontal="center"/>
    </xf>
    <xf numFmtId="37" fontId="6" fillId="0" borderId="18" xfId="0" applyNumberFormat="1" applyFont="1" applyBorder="1"/>
    <xf numFmtId="49" fontId="3" fillId="0" borderId="19" xfId="0" applyNumberFormat="1" applyFont="1" applyBorder="1"/>
    <xf numFmtId="49" fontId="3" fillId="0" borderId="20" xfId="0" applyNumberFormat="1" applyFont="1" applyBorder="1"/>
    <xf numFmtId="49" fontId="3" fillId="0" borderId="20" xfId="0" applyNumberFormat="1" applyFont="1" applyBorder="1" applyAlignment="1">
      <alignment horizontal="center"/>
    </xf>
    <xf numFmtId="37" fontId="3" fillId="0" borderId="20" xfId="0" applyNumberFormat="1" applyFont="1" applyBorder="1"/>
    <xf numFmtId="49" fontId="6" fillId="0" borderId="21" xfId="0" applyNumberFormat="1" applyFont="1" applyBorder="1"/>
    <xf numFmtId="49" fontId="6" fillId="0" borderId="21" xfId="0" applyNumberFormat="1" applyFont="1" applyBorder="1" applyAlignment="1">
      <alignment horizontal="center"/>
    </xf>
    <xf numFmtId="37" fontId="6" fillId="0" borderId="21" xfId="0" applyNumberFormat="1" applyFont="1" applyBorder="1"/>
    <xf numFmtId="49" fontId="6" fillId="0" borderId="2" xfId="0" applyNumberFormat="1" applyFont="1" applyBorder="1" applyAlignment="1">
      <alignment horizontal="center"/>
    </xf>
    <xf numFmtId="49" fontId="3" fillId="0" borderId="22" xfId="0" applyNumberFormat="1" applyFont="1" applyBorder="1"/>
    <xf numFmtId="49" fontId="3" fillId="0" borderId="22" xfId="0" applyNumberFormat="1" applyFont="1" applyBorder="1" applyAlignment="1">
      <alignment horizontal="center"/>
    </xf>
    <xf numFmtId="37" fontId="3" fillId="0" borderId="22" xfId="0" applyNumberFormat="1" applyFont="1" applyBorder="1"/>
    <xf numFmtId="0" fontId="14" fillId="0" borderId="0" xfId="0" applyFont="1"/>
    <xf numFmtId="165" fontId="14" fillId="0" borderId="0" xfId="1" applyNumberFormat="1" applyFont="1"/>
    <xf numFmtId="0" fontId="15" fillId="0" borderId="0" xfId="0" applyFont="1"/>
    <xf numFmtId="0" fontId="12" fillId="0" borderId="0" xfId="3" applyFont="1" applyAlignment="1">
      <alignment vertical="top"/>
    </xf>
    <xf numFmtId="0" fontId="12" fillId="0" borderId="0" xfId="3" applyFont="1" applyAlignment="1">
      <alignment vertical="top" wrapText="1"/>
    </xf>
    <xf numFmtId="0" fontId="15" fillId="0" borderId="0" xfId="3" applyFont="1" applyAlignment="1">
      <alignment horizontal="left"/>
    </xf>
    <xf numFmtId="0" fontId="16" fillId="0" borderId="0" xfId="3" applyFont="1" applyAlignment="1">
      <alignment horizontal="center" vertical="top" wrapText="1"/>
    </xf>
    <xf numFmtId="0" fontId="17" fillId="0" borderId="0" xfId="3" applyFont="1" applyAlignment="1">
      <alignment horizontal="left" vertical="top" wrapText="1"/>
    </xf>
    <xf numFmtId="0" fontId="16" fillId="0" borderId="0" xfId="3" applyFont="1" applyAlignment="1">
      <alignment horizontal="left" vertical="top" wrapText="1"/>
    </xf>
    <xf numFmtId="0" fontId="16" fillId="0" borderId="0" xfId="3" applyFont="1" applyAlignment="1">
      <alignment horizontal="left"/>
    </xf>
    <xf numFmtId="0" fontId="19" fillId="0" borderId="0" xfId="3" applyFont="1" applyAlignment="1">
      <alignment horizontal="left"/>
    </xf>
    <xf numFmtId="0" fontId="20" fillId="0" borderId="0" xfId="3" quotePrefix="1" applyFont="1" applyAlignment="1">
      <alignment horizontal="left"/>
    </xf>
    <xf numFmtId="0" fontId="15" fillId="0" borderId="0" xfId="3" quotePrefix="1" applyFont="1" applyAlignment="1">
      <alignment horizontal="left"/>
    </xf>
    <xf numFmtId="0" fontId="16" fillId="0" borderId="0" xfId="3" quotePrefix="1" applyFont="1" applyAlignment="1">
      <alignment horizontal="left"/>
    </xf>
    <xf numFmtId="0" fontId="17" fillId="0" borderId="0" xfId="3" applyFont="1" applyAlignment="1">
      <alignment horizontal="left"/>
    </xf>
    <xf numFmtId="0" fontId="16" fillId="0" borderId="0" xfId="3" quotePrefix="1" applyFont="1" applyAlignment="1">
      <alignment horizontal="left" vertical="center" wrapText="1"/>
    </xf>
    <xf numFmtId="0" fontId="15" fillId="0" borderId="0" xfId="0" applyFont="1" applyAlignment="1">
      <alignment horizontal="left" vertical="center" wrapText="1"/>
    </xf>
    <xf numFmtId="0" fontId="19" fillId="0" borderId="0" xfId="0" applyFont="1"/>
    <xf numFmtId="0" fontId="17" fillId="0" borderId="0" xfId="3" applyFont="1" applyAlignment="1">
      <alignment horizontal="left" vertical="center" wrapText="1"/>
    </xf>
    <xf numFmtId="0" fontId="16" fillId="0" borderId="0" xfId="3" applyFont="1" applyAlignment="1">
      <alignment horizontal="left" vertical="center" wrapText="1"/>
    </xf>
    <xf numFmtId="0" fontId="17" fillId="0" borderId="0" xfId="3" applyFont="1" applyAlignment="1">
      <alignment horizontal="left" vertical="center"/>
    </xf>
    <xf numFmtId="0" fontId="16" fillId="0" borderId="0" xfId="3" quotePrefix="1" applyFont="1" applyAlignment="1">
      <alignment horizontal="left" wrapText="1"/>
    </xf>
    <xf numFmtId="0" fontId="14" fillId="0" borderId="0" xfId="0" applyFont="1" applyBorder="1"/>
    <xf numFmtId="165" fontId="14" fillId="0" borderId="0" xfId="1" applyNumberFormat="1" applyFont="1" applyBorder="1"/>
    <xf numFmtId="0" fontId="15" fillId="0" borderId="0" xfId="0" applyFont="1" applyBorder="1"/>
    <xf numFmtId="0" fontId="16" fillId="0" borderId="0" xfId="3" applyFont="1" applyBorder="1" applyAlignment="1">
      <alignment horizontal="left" vertical="top" wrapText="1"/>
    </xf>
    <xf numFmtId="0" fontId="15" fillId="0" borderId="0" xfId="3" applyFont="1" applyBorder="1" applyAlignment="1">
      <alignment horizontal="left" vertical="top" wrapText="1"/>
    </xf>
    <xf numFmtId="0" fontId="15" fillId="0" borderId="0" xfId="3" applyFont="1" applyBorder="1" applyAlignment="1">
      <alignment horizontal="center" vertical="top" wrapText="1"/>
    </xf>
    <xf numFmtId="0" fontId="15" fillId="0" borderId="0" xfId="3" applyFont="1" applyBorder="1" applyAlignment="1">
      <alignment horizontal="left"/>
    </xf>
    <xf numFmtId="0" fontId="17" fillId="0" borderId="0" xfId="3" applyFont="1" applyBorder="1" applyAlignment="1">
      <alignment vertical="top"/>
    </xf>
    <xf numFmtId="0" fontId="16" fillId="0" borderId="0" xfId="3" quotePrefix="1" applyFont="1" applyBorder="1" applyAlignment="1">
      <alignment horizontal="left" vertical="top" wrapText="1"/>
    </xf>
    <xf numFmtId="165" fontId="20" fillId="0" borderId="0" xfId="1" applyNumberFormat="1" applyFont="1" applyBorder="1" applyAlignment="1">
      <alignment horizontal="right" vertical="top" wrapText="1"/>
    </xf>
    <xf numFmtId="0" fontId="17" fillId="0" borderId="0" xfId="3" applyFont="1" applyBorder="1" applyAlignment="1">
      <alignment horizontal="center" vertical="top" wrapText="1"/>
    </xf>
    <xf numFmtId="0" fontId="17" fillId="0" borderId="0" xfId="3" applyFont="1" applyBorder="1" applyAlignment="1">
      <alignment horizontal="left" vertical="top"/>
    </xf>
    <xf numFmtId="165" fontId="14" fillId="0" borderId="0" xfId="0" applyNumberFormat="1" applyFont="1" applyBorder="1"/>
    <xf numFmtId="0" fontId="17" fillId="0" borderId="0" xfId="3" applyFont="1" applyBorder="1" applyAlignment="1">
      <alignment horizontal="left" vertical="top" wrapText="1"/>
    </xf>
    <xf numFmtId="165" fontId="12" fillId="0" borderId="0" xfId="3" applyNumberFormat="1" applyFont="1" applyBorder="1" applyAlignment="1">
      <alignment horizontal="center" vertical="top" wrapText="1"/>
    </xf>
    <xf numFmtId="0" fontId="12" fillId="0" borderId="0" xfId="3" applyFont="1" applyBorder="1" applyAlignment="1">
      <alignment horizontal="center" vertical="top" wrapText="1"/>
    </xf>
    <xf numFmtId="165" fontId="22" fillId="0" borderId="0" xfId="0" applyNumberFormat="1" applyFont="1" applyBorder="1"/>
    <xf numFmtId="0" fontId="16" fillId="0" borderId="0" xfId="3" applyFont="1" applyBorder="1" applyAlignment="1"/>
    <xf numFmtId="0" fontId="16" fillId="0" borderId="0" xfId="3" applyFont="1" applyBorder="1" applyAlignment="1">
      <alignment horizontal="left"/>
    </xf>
    <xf numFmtId="0" fontId="17" fillId="0" borderId="0" xfId="3" applyFont="1" applyBorder="1" applyAlignment="1">
      <alignment horizontal="left"/>
    </xf>
    <xf numFmtId="0" fontId="17" fillId="0" borderId="0" xfId="3" applyFont="1" applyBorder="1" applyAlignment="1">
      <alignment horizontal="left" vertical="center" wrapText="1"/>
    </xf>
    <xf numFmtId="0" fontId="14" fillId="0" borderId="0" xfId="0" applyFont="1" applyBorder="1" applyAlignment="1">
      <alignment vertical="center"/>
    </xf>
    <xf numFmtId="165" fontId="14" fillId="0" borderId="0" xfId="1" applyNumberFormat="1" applyFont="1" applyBorder="1" applyAlignment="1">
      <alignment vertical="center"/>
    </xf>
    <xf numFmtId="0" fontId="15" fillId="0" borderId="0" xfId="0" applyFont="1" applyBorder="1" applyAlignment="1">
      <alignment vertical="center"/>
    </xf>
    <xf numFmtId="0" fontId="16" fillId="0" borderId="0" xfId="3" applyFont="1" applyBorder="1" applyAlignment="1">
      <alignment horizontal="left" vertical="center" wrapText="1"/>
    </xf>
    <xf numFmtId="165" fontId="21" fillId="0" borderId="0" xfId="1" applyNumberFormat="1" applyFont="1" applyBorder="1" applyAlignment="1">
      <alignment horizontal="left" vertical="center" wrapText="1"/>
    </xf>
    <xf numFmtId="165" fontId="21" fillId="0" borderId="0" xfId="1" applyNumberFormat="1" applyFont="1" applyBorder="1" applyAlignment="1">
      <alignment horizontal="right" vertical="center" wrapText="1"/>
    </xf>
    <xf numFmtId="49" fontId="16" fillId="0" borderId="0" xfId="3" applyNumberFormat="1" applyFont="1" applyBorder="1" applyAlignment="1">
      <alignment horizontal="left" vertical="center" wrapText="1"/>
    </xf>
    <xf numFmtId="165" fontId="21" fillId="0" borderId="0" xfId="1" applyNumberFormat="1" applyFont="1" applyFill="1" applyBorder="1" applyAlignment="1">
      <alignment horizontal="right" vertical="center" wrapText="1"/>
    </xf>
    <xf numFmtId="0" fontId="16" fillId="0" borderId="0" xfId="3" quotePrefix="1" applyFont="1" applyBorder="1" applyAlignment="1">
      <alignment horizontal="left" vertical="center" wrapText="1"/>
    </xf>
    <xf numFmtId="165" fontId="14" fillId="0" borderId="0" xfId="0" applyNumberFormat="1" applyFont="1" applyBorder="1" applyAlignment="1">
      <alignment vertical="center"/>
    </xf>
    <xf numFmtId="165" fontId="12" fillId="0" borderId="0" xfId="3" applyNumberFormat="1" applyFont="1" applyBorder="1" applyAlignment="1">
      <alignment horizontal="left" vertical="top" wrapText="1"/>
    </xf>
    <xf numFmtId="165" fontId="20" fillId="0" borderId="0" xfId="3" applyNumberFormat="1" applyFont="1" applyBorder="1" applyAlignment="1">
      <alignment horizontal="left" vertical="top" wrapText="1"/>
    </xf>
    <xf numFmtId="0" fontId="17" fillId="0" borderId="0" xfId="3" applyFont="1" applyBorder="1" applyAlignment="1">
      <alignment horizontal="center" vertical="center" wrapText="1"/>
    </xf>
    <xf numFmtId="49" fontId="16" fillId="0" borderId="0" xfId="3" applyNumberFormat="1" applyFont="1" applyBorder="1" applyAlignment="1">
      <alignment horizontal="left" vertical="top" wrapText="1"/>
    </xf>
    <xf numFmtId="0" fontId="16" fillId="0" borderId="0" xfId="3" applyFont="1" applyBorder="1" applyAlignment="1">
      <alignment horizontal="left" vertical="top" wrapText="1" indent="1"/>
    </xf>
    <xf numFmtId="0" fontId="23" fillId="0" borderId="0" xfId="3" applyFont="1" applyBorder="1" applyAlignment="1">
      <alignment horizontal="left"/>
    </xf>
    <xf numFmtId="0" fontId="15" fillId="0" borderId="0" xfId="3" applyFont="1" applyBorder="1" applyAlignment="1">
      <alignment horizontal="left" wrapText="1"/>
    </xf>
    <xf numFmtId="0" fontId="16" fillId="0" borderId="0" xfId="3" quotePrefix="1" applyFont="1" applyBorder="1" applyAlignment="1">
      <alignment horizontal="left" vertical="top"/>
    </xf>
    <xf numFmtId="0" fontId="16" fillId="0" borderId="0" xfId="3" applyFont="1" applyBorder="1" applyAlignment="1">
      <alignment horizontal="center" vertical="center" wrapText="1"/>
    </xf>
    <xf numFmtId="0" fontId="16" fillId="0" borderId="0" xfId="3" applyFont="1" applyBorder="1" applyAlignment="1">
      <alignment horizontal="center" vertical="top" wrapText="1"/>
    </xf>
    <xf numFmtId="0" fontId="25" fillId="0" borderId="0" xfId="0" applyFont="1" applyBorder="1" applyAlignment="1">
      <alignment horizontal="center" vertical="center"/>
    </xf>
    <xf numFmtId="165" fontId="25" fillId="0" borderId="0" xfId="1" applyNumberFormat="1" applyFont="1" applyBorder="1" applyAlignment="1">
      <alignment vertical="center"/>
    </xf>
    <xf numFmtId="9" fontId="14" fillId="0" borderId="0" xfId="2" applyFont="1" applyBorder="1"/>
    <xf numFmtId="0" fontId="20" fillId="0" borderId="0" xfId="3" applyFont="1" applyBorder="1" applyAlignment="1">
      <alignment horizontal="right" vertical="top" wrapText="1"/>
    </xf>
    <xf numFmtId="165" fontId="20" fillId="0" borderId="0" xfId="3" applyNumberFormat="1" applyFont="1" applyFill="1" applyBorder="1" applyAlignment="1">
      <alignment horizontal="right" vertical="top" wrapText="1"/>
    </xf>
    <xf numFmtId="0" fontId="16" fillId="0" borderId="0" xfId="3" quotePrefix="1" applyFont="1" applyBorder="1" applyAlignment="1">
      <alignment horizontal="center" vertical="top" wrapText="1"/>
    </xf>
    <xf numFmtId="165" fontId="20" fillId="0" borderId="0" xfId="1" applyNumberFormat="1" applyFont="1" applyBorder="1" applyAlignment="1">
      <alignment horizontal="left" vertical="top" wrapText="1"/>
    </xf>
    <xf numFmtId="0" fontId="16" fillId="0" borderId="0" xfId="3" applyFont="1" applyBorder="1" applyAlignment="1">
      <alignment horizontal="left" vertical="top"/>
    </xf>
    <xf numFmtId="0" fontId="16" fillId="0" borderId="0" xfId="3" applyFont="1" applyBorder="1" applyAlignment="1">
      <alignment vertical="top"/>
    </xf>
    <xf numFmtId="9" fontId="14" fillId="0" borderId="0" xfId="2" applyNumberFormat="1" applyFont="1" applyBorder="1"/>
    <xf numFmtId="0" fontId="16" fillId="0" borderId="0" xfId="3" applyFont="1" applyBorder="1" applyAlignment="1">
      <alignment horizontal="left" vertical="top" wrapText="1" indent="2"/>
    </xf>
    <xf numFmtId="9" fontId="14" fillId="0" borderId="0" xfId="0" applyNumberFormat="1" applyFont="1" applyBorder="1"/>
    <xf numFmtId="0" fontId="15" fillId="0" borderId="0" xfId="3" applyFont="1" applyAlignment="1">
      <alignment horizontal="left" vertical="center"/>
    </xf>
    <xf numFmtId="0" fontId="14" fillId="0" borderId="0" xfId="0" applyFont="1" applyAlignment="1">
      <alignment vertical="center"/>
    </xf>
    <xf numFmtId="165" fontId="14" fillId="0" borderId="0" xfId="1" applyNumberFormat="1" applyFont="1" applyAlignment="1">
      <alignment vertical="center"/>
    </xf>
    <xf numFmtId="0" fontId="15" fillId="0" borderId="0" xfId="0" applyFont="1" applyAlignment="1">
      <alignment vertical="center"/>
    </xf>
    <xf numFmtId="0" fontId="25" fillId="0" borderId="0" xfId="0" applyFont="1"/>
    <xf numFmtId="165" fontId="25" fillId="0" borderId="0" xfId="1" applyNumberFormat="1" applyFont="1"/>
    <xf numFmtId="0" fontId="17" fillId="0" borderId="0" xfId="3" applyFont="1" applyAlignment="1">
      <alignment horizontal="left" wrapText="1"/>
    </xf>
    <xf numFmtId="0" fontId="0" fillId="0" borderId="0" xfId="0" applyAlignment="1">
      <alignment horizontal="right"/>
    </xf>
    <xf numFmtId="0" fontId="6" fillId="2" borderId="11" xfId="0" applyFont="1" applyFill="1" applyBorder="1" applyAlignment="1">
      <alignment horizontal="center"/>
    </xf>
    <xf numFmtId="49" fontId="6" fillId="0" borderId="13" xfId="0" applyNumberFormat="1" applyFont="1" applyBorder="1" applyAlignment="1">
      <alignment horizontal="right"/>
    </xf>
    <xf numFmtId="49" fontId="3" fillId="0" borderId="13" xfId="0" applyNumberFormat="1" applyFont="1" applyBorder="1" applyAlignment="1">
      <alignment horizontal="right"/>
    </xf>
    <xf numFmtId="49" fontId="6" fillId="0" borderId="15" xfId="0" applyNumberFormat="1" applyFont="1" applyBorder="1" applyAlignment="1">
      <alignment horizontal="right"/>
    </xf>
    <xf numFmtId="0" fontId="4" fillId="0" borderId="0" xfId="0" applyFont="1" applyAlignment="1"/>
    <xf numFmtId="0" fontId="8" fillId="0" borderId="0" xfId="0" applyFont="1" applyAlignment="1"/>
    <xf numFmtId="0" fontId="3" fillId="0" borderId="0" xfId="0" applyFont="1" applyAlignment="1"/>
    <xf numFmtId="0" fontId="6"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6" fillId="0" borderId="0" xfId="0" applyFont="1" applyAlignment="1"/>
    <xf numFmtId="0" fontId="3" fillId="0" borderId="0" xfId="0" applyFont="1" applyAlignment="1">
      <alignment horizontal="center" wrapText="1"/>
    </xf>
    <xf numFmtId="0" fontId="10" fillId="0" borderId="0" xfId="0" applyFont="1" applyAlignment="1">
      <alignment horizontal="center"/>
    </xf>
    <xf numFmtId="0" fontId="8" fillId="0" borderId="0" xfId="0" applyFont="1" applyAlignment="1">
      <alignment horizontal="center"/>
    </xf>
    <xf numFmtId="0" fontId="20" fillId="0" borderId="0" xfId="0" applyFont="1" applyAlignment="1">
      <alignment horizontal="left" vertical="center" wrapText="1"/>
    </xf>
    <xf numFmtId="0" fontId="15" fillId="0" borderId="0" xfId="3" quotePrefix="1" applyFont="1" applyAlignment="1">
      <alignment horizontal="left" vertical="center" wrapText="1"/>
    </xf>
    <xf numFmtId="0" fontId="20" fillId="0" borderId="0" xfId="3" quotePrefix="1" applyFont="1" applyAlignment="1">
      <alignment horizontal="left" vertical="center" wrapText="1"/>
    </xf>
    <xf numFmtId="0" fontId="16" fillId="0" borderId="0" xfId="3" quotePrefix="1" applyFont="1" applyAlignment="1">
      <alignment horizontal="left" wrapText="1"/>
    </xf>
    <xf numFmtId="0" fontId="16" fillId="0" borderId="0" xfId="3" quotePrefix="1" applyFont="1" applyAlignment="1">
      <alignment horizontal="left" vertical="center" wrapText="1"/>
    </xf>
    <xf numFmtId="0" fontId="12" fillId="0" borderId="0" xfId="3" applyFont="1" applyAlignment="1">
      <alignment horizontal="left" vertical="top" wrapText="1"/>
    </xf>
    <xf numFmtId="0" fontId="13" fillId="0" borderId="0" xfId="3" applyFont="1" applyBorder="1" applyAlignment="1">
      <alignment horizontal="center" vertical="top" wrapText="1"/>
    </xf>
    <xf numFmtId="0" fontId="16" fillId="0" borderId="0" xfId="3" applyFont="1" applyAlignment="1">
      <alignment horizontal="center" vertical="top" wrapText="1"/>
    </xf>
    <xf numFmtId="0" fontId="18" fillId="0" borderId="0" xfId="3" applyFont="1" applyAlignment="1">
      <alignment horizontal="center" vertical="center"/>
    </xf>
    <xf numFmtId="0" fontId="17" fillId="0" borderId="0" xfId="3" applyFont="1" applyAlignment="1">
      <alignment horizontal="center"/>
    </xf>
    <xf numFmtId="0" fontId="15" fillId="0" borderId="0" xfId="3" applyFont="1" applyAlignment="1">
      <alignment horizontal="left" vertical="center" wrapText="1"/>
    </xf>
    <xf numFmtId="0" fontId="20" fillId="0" borderId="0" xfId="0" quotePrefix="1" applyFont="1" applyAlignment="1">
      <alignment horizontal="left" vertical="center" wrapText="1"/>
    </xf>
    <xf numFmtId="0" fontId="15" fillId="0" borderId="0" xfId="0" quotePrefix="1" applyFont="1" applyAlignment="1">
      <alignment horizontal="left" vertical="center" wrapText="1"/>
    </xf>
    <xf numFmtId="0" fontId="15" fillId="0" borderId="0" xfId="0" applyFont="1" applyAlignment="1">
      <alignment horizontal="left" vertical="center" wrapText="1"/>
    </xf>
    <xf numFmtId="0" fontId="21" fillId="0" borderId="0" xfId="0" quotePrefix="1" applyFont="1" applyAlignment="1">
      <alignment horizontal="left" vertical="center" wrapText="1"/>
    </xf>
    <xf numFmtId="0" fontId="21" fillId="0" borderId="0" xfId="0" applyFont="1" applyAlignment="1">
      <alignment horizontal="left" vertical="center" wrapText="1"/>
    </xf>
    <xf numFmtId="0" fontId="17" fillId="0" borderId="0" xfId="3" applyFont="1" applyBorder="1" applyAlignment="1">
      <alignment horizontal="left" vertical="top" wrapText="1"/>
    </xf>
    <xf numFmtId="14" fontId="16" fillId="0" borderId="0" xfId="3" applyNumberFormat="1" applyFont="1" applyBorder="1" applyAlignment="1">
      <alignment horizontal="center" vertical="top" wrapText="1"/>
    </xf>
    <xf numFmtId="0" fontId="16" fillId="0" borderId="0" xfId="3" applyFont="1" applyBorder="1" applyAlignment="1">
      <alignment horizontal="center" vertical="top" wrapText="1"/>
    </xf>
    <xf numFmtId="0" fontId="16" fillId="0" borderId="0" xfId="3" applyFont="1" applyBorder="1" applyAlignment="1">
      <alignment horizontal="left" vertical="top" wrapText="1"/>
    </xf>
    <xf numFmtId="165" fontId="20" fillId="0" borderId="0" xfId="1" applyNumberFormat="1" applyFont="1" applyFill="1" applyBorder="1" applyAlignment="1">
      <alignment horizontal="right" vertical="top" wrapText="1"/>
    </xf>
    <xf numFmtId="0" fontId="17" fillId="0" borderId="0" xfId="3" applyFont="1" applyAlignment="1">
      <alignment horizontal="left" vertical="center" wrapText="1"/>
    </xf>
    <xf numFmtId="0" fontId="16" fillId="0" borderId="0" xfId="3" applyFont="1" applyAlignment="1">
      <alignment horizontal="left" vertical="center" wrapText="1"/>
    </xf>
    <xf numFmtId="0" fontId="21" fillId="0" borderId="0" xfId="3" quotePrefix="1" applyFont="1" applyAlignment="1">
      <alignment horizontal="left" vertical="center" wrapText="1"/>
    </xf>
    <xf numFmtId="0" fontId="17" fillId="0" borderId="0" xfId="3" applyFont="1" applyAlignment="1">
      <alignment horizontal="left" wrapText="1"/>
    </xf>
    <xf numFmtId="0" fontId="20" fillId="0" borderId="0" xfId="3" applyFont="1" applyBorder="1" applyAlignment="1">
      <alignment horizontal="right" vertical="top" wrapText="1"/>
    </xf>
    <xf numFmtId="0" fontId="17" fillId="0" borderId="0" xfId="3" applyFont="1" applyBorder="1" applyAlignment="1">
      <alignment horizontal="center" vertical="top" wrapText="1"/>
    </xf>
    <xf numFmtId="165" fontId="12" fillId="0" borderId="0" xfId="3" applyNumberFormat="1" applyFont="1" applyBorder="1" applyAlignment="1">
      <alignment horizontal="right" vertical="top" wrapText="1"/>
    </xf>
    <xf numFmtId="0" fontId="12" fillId="0" borderId="0" xfId="3" applyFont="1" applyBorder="1" applyAlignment="1">
      <alignment horizontal="right" vertical="top" wrapText="1"/>
    </xf>
    <xf numFmtId="165" fontId="20" fillId="0" borderId="0" xfId="1" applyNumberFormat="1" applyFont="1" applyBorder="1" applyAlignment="1">
      <alignment horizontal="right" vertical="top" wrapText="1"/>
    </xf>
    <xf numFmtId="0" fontId="16" fillId="0" borderId="0" xfId="3" quotePrefix="1" applyFont="1" applyBorder="1" applyAlignment="1">
      <alignment horizontal="left" vertical="top" wrapText="1"/>
    </xf>
    <xf numFmtId="165" fontId="12" fillId="0" borderId="0" xfId="1" applyNumberFormat="1" applyFont="1" applyBorder="1" applyAlignment="1">
      <alignment horizontal="right" vertical="top" wrapText="1"/>
    </xf>
    <xf numFmtId="164" fontId="20" fillId="0" borderId="0" xfId="1" applyFont="1" applyBorder="1" applyAlignment="1">
      <alignment horizontal="right" vertical="top" wrapText="1"/>
    </xf>
    <xf numFmtId="0" fontId="16" fillId="0" borderId="0" xfId="3" applyFont="1" applyBorder="1" applyAlignment="1">
      <alignment horizontal="left"/>
    </xf>
    <xf numFmtId="0" fontId="15" fillId="0" borderId="0" xfId="3" applyFont="1" applyBorder="1" applyAlignment="1">
      <alignment horizontal="left" vertical="top" wrapText="1"/>
    </xf>
    <xf numFmtId="165" fontId="20" fillId="0" borderId="0" xfId="1" applyNumberFormat="1" applyFont="1" applyBorder="1" applyAlignment="1">
      <alignment horizontal="center" vertical="top" wrapText="1"/>
    </xf>
    <xf numFmtId="0" fontId="17" fillId="0" borderId="0" xfId="3" applyFont="1" applyBorder="1" applyAlignment="1">
      <alignment horizontal="left" vertical="center" wrapText="1"/>
    </xf>
    <xf numFmtId="49" fontId="16" fillId="0" borderId="0" xfId="3" applyNumberFormat="1" applyFont="1" applyBorder="1" applyAlignment="1">
      <alignment horizontal="left" vertical="top" wrapText="1"/>
    </xf>
    <xf numFmtId="0" fontId="19" fillId="0" borderId="0" xfId="3" applyFont="1" applyBorder="1" applyAlignment="1">
      <alignment horizontal="left" vertical="top" wrapText="1"/>
    </xf>
    <xf numFmtId="165" fontId="21" fillId="0" borderId="0" xfId="1" applyNumberFormat="1" applyFont="1" applyBorder="1" applyAlignment="1">
      <alignment horizontal="right" vertical="center" wrapText="1"/>
    </xf>
    <xf numFmtId="0" fontId="17" fillId="0" borderId="0" xfId="3" applyFont="1" applyBorder="1" applyAlignment="1">
      <alignment horizontal="center" vertical="center" wrapText="1"/>
    </xf>
    <xf numFmtId="0" fontId="15" fillId="0" borderId="0" xfId="3" applyFont="1" applyBorder="1" applyAlignment="1">
      <alignment horizontal="center" vertical="top" wrapText="1"/>
    </xf>
    <xf numFmtId="165" fontId="21" fillId="0" borderId="0" xfId="1" applyNumberFormat="1" applyFont="1" applyBorder="1" applyAlignment="1">
      <alignment horizontal="left" vertical="center" wrapText="1"/>
    </xf>
    <xf numFmtId="165" fontId="24" fillId="0" borderId="0" xfId="1" applyNumberFormat="1" applyFont="1" applyBorder="1" applyAlignment="1">
      <alignment horizontal="right" vertical="center" wrapText="1"/>
    </xf>
    <xf numFmtId="0" fontId="16" fillId="0" borderId="0" xfId="3" quotePrefix="1" applyFont="1" applyBorder="1" applyAlignment="1">
      <alignment horizontal="left" vertical="center" wrapText="1"/>
    </xf>
    <xf numFmtId="0" fontId="16" fillId="0" borderId="0" xfId="3" applyFont="1" applyBorder="1" applyAlignment="1">
      <alignment horizontal="left" vertical="center" wrapText="1"/>
    </xf>
    <xf numFmtId="165" fontId="15" fillId="0" borderId="0" xfId="1" applyNumberFormat="1" applyFont="1" applyBorder="1" applyAlignment="1">
      <alignment horizontal="center" vertical="top" wrapText="1"/>
    </xf>
    <xf numFmtId="165" fontId="12" fillId="0" borderId="0" xfId="1" applyNumberFormat="1" applyFont="1" applyBorder="1" applyAlignment="1">
      <alignment horizontal="center" vertical="top" wrapText="1"/>
    </xf>
    <xf numFmtId="165" fontId="12" fillId="0" borderId="0" xfId="3" applyNumberFormat="1" applyFont="1" applyBorder="1" applyAlignment="1">
      <alignment horizontal="center" vertical="top" wrapText="1"/>
    </xf>
    <xf numFmtId="0" fontId="12" fillId="0" borderId="0" xfId="3" applyFont="1" applyBorder="1" applyAlignment="1">
      <alignment horizontal="center" vertical="top" wrapText="1"/>
    </xf>
    <xf numFmtId="0" fontId="17" fillId="0" borderId="0" xfId="3" applyFont="1" applyBorder="1" applyAlignment="1">
      <alignment vertical="top" wrapText="1"/>
    </xf>
    <xf numFmtId="0" fontId="16" fillId="0" borderId="0" xfId="3" applyFont="1" applyBorder="1" applyAlignment="1">
      <alignment vertical="top" wrapText="1"/>
    </xf>
    <xf numFmtId="0" fontId="16" fillId="0" borderId="0" xfId="3" applyFont="1" applyBorder="1" applyAlignment="1">
      <alignment horizontal="left" vertical="top" wrapText="1" indent="2"/>
    </xf>
    <xf numFmtId="0" fontId="23" fillId="0" borderId="0" xfId="3" applyFont="1" applyBorder="1" applyAlignment="1">
      <alignment horizontal="left"/>
    </xf>
    <xf numFmtId="165" fontId="17" fillId="0" borderId="0" xfId="3" applyNumberFormat="1" applyFont="1" applyBorder="1" applyAlignment="1">
      <alignment horizontal="center" vertical="top" wrapText="1"/>
    </xf>
    <xf numFmtId="0" fontId="16" fillId="0" borderId="0" xfId="3" quotePrefix="1" applyFont="1" applyBorder="1" applyAlignment="1">
      <alignment horizontal="center" vertical="top" wrapText="1"/>
    </xf>
    <xf numFmtId="0" fontId="20" fillId="0" borderId="0" xfId="3" applyFont="1" applyBorder="1" applyAlignment="1">
      <alignment horizontal="center" vertical="top" wrapText="1"/>
    </xf>
    <xf numFmtId="165" fontId="24" fillId="0" borderId="0" xfId="3" applyNumberFormat="1" applyFont="1" applyBorder="1" applyAlignment="1">
      <alignment horizontal="right" vertical="top" wrapText="1"/>
    </xf>
    <xf numFmtId="0" fontId="24" fillId="0" borderId="0" xfId="3" applyFont="1" applyBorder="1" applyAlignment="1">
      <alignment horizontal="right" vertical="top" wrapText="1"/>
    </xf>
    <xf numFmtId="165" fontId="20" fillId="0" borderId="0" xfId="3" applyNumberFormat="1" applyFont="1" applyBorder="1" applyAlignment="1">
      <alignment horizontal="center" vertical="top" wrapText="1"/>
    </xf>
    <xf numFmtId="165" fontId="20" fillId="0" borderId="0" xfId="3" applyNumberFormat="1" applyFont="1" applyBorder="1" applyAlignment="1">
      <alignment horizontal="right" vertical="top" wrapText="1"/>
    </xf>
    <xf numFmtId="165" fontId="16" fillId="0" borderId="0" xfId="1" applyNumberFormat="1" applyFont="1" applyBorder="1" applyAlignment="1">
      <alignment horizontal="center" vertical="top" wrapText="1"/>
    </xf>
    <xf numFmtId="0" fontId="16" fillId="0" borderId="0" xfId="3" quotePrefix="1" applyFont="1" applyBorder="1" applyAlignment="1">
      <alignment horizontal="left" vertical="top" wrapText="1" indent="2"/>
    </xf>
    <xf numFmtId="165" fontId="22" fillId="0" borderId="0" xfId="1" applyNumberFormat="1" applyFont="1" applyBorder="1" applyAlignment="1">
      <alignment horizontal="center" vertical="top" wrapText="1"/>
    </xf>
    <xf numFmtId="0" fontId="17" fillId="0" borderId="0" xfId="3" quotePrefix="1" applyFont="1" applyBorder="1" applyAlignment="1">
      <alignment horizontal="left" vertical="top" wrapText="1"/>
    </xf>
    <xf numFmtId="165" fontId="20" fillId="0" borderId="0" xfId="1" applyNumberFormat="1" applyFont="1" applyFill="1" applyBorder="1" applyAlignment="1">
      <alignment horizontal="center" vertical="top" wrapText="1"/>
    </xf>
    <xf numFmtId="0" fontId="19" fillId="0" borderId="0" xfId="3" applyFont="1" applyAlignment="1">
      <alignment horizontal="center"/>
    </xf>
    <xf numFmtId="0" fontId="15" fillId="0" borderId="0" xfId="3" applyFont="1" applyAlignment="1">
      <alignment horizontal="left"/>
    </xf>
    <xf numFmtId="0" fontId="16" fillId="0" borderId="0" xfId="3" applyNumberFormat="1" applyFont="1" applyAlignment="1">
      <alignment horizontal="center" vertical="top" wrapText="1"/>
    </xf>
    <xf numFmtId="0" fontId="17" fillId="0" borderId="0" xfId="3" applyFont="1" applyAlignment="1">
      <alignment horizontal="center" vertical="top"/>
    </xf>
    <xf numFmtId="0" fontId="17" fillId="0" borderId="0" xfId="3" applyFont="1" applyAlignment="1">
      <alignment horizontal="center" vertical="top" wrapText="1"/>
    </xf>
    <xf numFmtId="0" fontId="10" fillId="0" borderId="0" xfId="0" applyFont="1" applyAlignment="1"/>
  </cellXfs>
  <cellStyles count="4">
    <cellStyle name="Comma" xfId="1" builtinId="3"/>
    <cellStyle name="Normal" xfId="0" builtinId="0"/>
    <cellStyle name="Normal_BAO CAO TC TT 23.2005 SUA" xfId="3"/>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113"/>
  <sheetViews>
    <sheetView topLeftCell="A71" workbookViewId="0">
      <selection activeCell="B8" sqref="B8:E98"/>
    </sheetView>
  </sheetViews>
  <sheetFormatPr defaultRowHeight="15"/>
  <cols>
    <col min="1" max="1" width="43.7109375" customWidth="1"/>
    <col min="3" max="3" width="11.5703125" style="21" customWidth="1"/>
    <col min="4" max="4" width="16.140625" bestFit="1" customWidth="1"/>
    <col min="5" max="5" width="18.140625" customWidth="1"/>
  </cols>
  <sheetData>
    <row r="1" spans="1:9">
      <c r="A1" s="157"/>
      <c r="B1" s="157"/>
      <c r="C1" s="160" t="s">
        <v>0</v>
      </c>
      <c r="D1" s="160"/>
      <c r="E1" s="160"/>
      <c r="F1" s="1"/>
      <c r="G1" s="1"/>
      <c r="H1" s="1"/>
      <c r="I1" s="1"/>
    </row>
    <row r="2" spans="1:9">
      <c r="A2" s="158" t="s">
        <v>1</v>
      </c>
      <c r="B2" s="158"/>
      <c r="C2" s="159" t="s">
        <v>2</v>
      </c>
      <c r="D2" s="159"/>
      <c r="E2" s="159"/>
      <c r="F2" s="1"/>
      <c r="G2" s="1"/>
      <c r="H2" s="1"/>
      <c r="I2" s="1"/>
    </row>
    <row r="3" spans="1:9" ht="20.25" customHeight="1">
      <c r="A3" s="3" t="s">
        <v>3</v>
      </c>
      <c r="B3" s="3"/>
      <c r="D3" s="1"/>
      <c r="E3" s="1"/>
      <c r="F3" s="1"/>
      <c r="G3" s="1"/>
      <c r="H3" s="1"/>
      <c r="I3" s="1"/>
    </row>
    <row r="4" spans="1:9" ht="20.25">
      <c r="A4" s="161" t="s">
        <v>4</v>
      </c>
      <c r="B4" s="161"/>
      <c r="C4" s="161"/>
      <c r="D4" s="161"/>
      <c r="E4" s="161"/>
      <c r="F4" s="1"/>
      <c r="G4" s="1"/>
      <c r="H4" s="1"/>
      <c r="I4" s="1"/>
    </row>
    <row r="5" spans="1:9" ht="15.75">
      <c r="A5" s="162" t="s">
        <v>5</v>
      </c>
      <c r="B5" s="162"/>
      <c r="C5" s="162"/>
      <c r="D5" s="162"/>
      <c r="E5" s="162"/>
      <c r="F5" s="1"/>
      <c r="G5" s="1"/>
      <c r="H5" s="1"/>
      <c r="I5" s="1"/>
    </row>
    <row r="6" spans="1:9">
      <c r="A6" s="1"/>
      <c r="B6" s="1"/>
      <c r="D6" s="9"/>
      <c r="E6" s="9"/>
      <c r="F6" s="1"/>
      <c r="G6" s="1"/>
      <c r="H6" s="1"/>
      <c r="I6" s="1"/>
    </row>
    <row r="7" spans="1:9" ht="23.25" customHeight="1">
      <c r="A7" s="13" t="s">
        <v>6</v>
      </c>
      <c r="B7" s="13" t="s">
        <v>7</v>
      </c>
      <c r="C7" s="13" t="s">
        <v>8</v>
      </c>
      <c r="D7" s="14" t="s">
        <v>9</v>
      </c>
      <c r="E7" s="15" t="s">
        <v>10</v>
      </c>
      <c r="F7" s="1"/>
      <c r="G7" s="1"/>
      <c r="H7" s="1"/>
      <c r="I7" s="1"/>
    </row>
    <row r="8" spans="1:9">
      <c r="A8" s="63" t="s">
        <v>11</v>
      </c>
      <c r="B8" s="63" t="s">
        <v>12</v>
      </c>
      <c r="C8" s="64" t="s">
        <v>13</v>
      </c>
      <c r="D8" s="65">
        <f>D9+D12+D15+D22+D25</f>
        <v>47862148670</v>
      </c>
      <c r="E8" s="65">
        <v>46548211305</v>
      </c>
      <c r="F8" s="2"/>
      <c r="G8" s="2"/>
      <c r="H8" s="2"/>
      <c r="I8" s="2"/>
    </row>
    <row r="9" spans="1:9">
      <c r="A9" s="40" t="s">
        <v>14</v>
      </c>
      <c r="B9" s="40" t="s">
        <v>15</v>
      </c>
      <c r="C9" s="66" t="s">
        <v>13</v>
      </c>
      <c r="D9" s="10">
        <f>D10</f>
        <v>4207639878</v>
      </c>
      <c r="E9" s="10">
        <v>4244834903</v>
      </c>
      <c r="F9" s="2"/>
      <c r="G9" s="2"/>
      <c r="H9" s="2"/>
      <c r="I9" s="2"/>
    </row>
    <row r="10" spans="1:9">
      <c r="A10" s="5" t="s">
        <v>16</v>
      </c>
      <c r="B10" s="5" t="s">
        <v>17</v>
      </c>
      <c r="C10" s="24" t="s">
        <v>18</v>
      </c>
      <c r="D10" s="27">
        <v>4207639878</v>
      </c>
      <c r="E10" s="27">
        <v>4244834903</v>
      </c>
      <c r="F10" s="2"/>
      <c r="G10" s="2"/>
      <c r="H10" s="2"/>
      <c r="I10" s="2"/>
    </row>
    <row r="11" spans="1:9">
      <c r="A11" s="5" t="s">
        <v>19</v>
      </c>
      <c r="B11" s="5" t="s">
        <v>20</v>
      </c>
      <c r="C11" s="24" t="s">
        <v>13</v>
      </c>
      <c r="D11" s="10"/>
      <c r="E11" s="10">
        <v>0</v>
      </c>
      <c r="F11" s="2"/>
      <c r="G11" s="2"/>
      <c r="H11" s="2"/>
      <c r="I11" s="2"/>
    </row>
    <row r="12" spans="1:9">
      <c r="A12" s="40" t="s">
        <v>21</v>
      </c>
      <c r="B12" s="40" t="s">
        <v>22</v>
      </c>
      <c r="C12" s="66" t="s">
        <v>23</v>
      </c>
      <c r="D12" s="10">
        <f>D13</f>
        <v>2340732251</v>
      </c>
      <c r="E12" s="10">
        <v>3612946071</v>
      </c>
      <c r="F12" s="2"/>
      <c r="G12" s="2"/>
      <c r="H12" s="2"/>
      <c r="I12" s="2"/>
    </row>
    <row r="13" spans="1:9">
      <c r="A13" s="5" t="s">
        <v>24</v>
      </c>
      <c r="B13" s="5" t="s">
        <v>25</v>
      </c>
      <c r="C13" s="24" t="s">
        <v>13</v>
      </c>
      <c r="D13" s="27">
        <v>2340732251</v>
      </c>
      <c r="E13" s="27">
        <v>3612946071</v>
      </c>
      <c r="F13" s="2"/>
      <c r="G13" s="2"/>
      <c r="H13" s="2"/>
      <c r="I13" s="2"/>
    </row>
    <row r="14" spans="1:9">
      <c r="A14" s="5" t="s">
        <v>26</v>
      </c>
      <c r="B14" s="5" t="s">
        <v>27</v>
      </c>
      <c r="C14" s="24" t="s">
        <v>13</v>
      </c>
      <c r="D14" s="10"/>
      <c r="E14" s="10">
        <v>0</v>
      </c>
      <c r="F14" s="2"/>
      <c r="G14" s="2"/>
      <c r="H14" s="2"/>
      <c r="I14" s="2"/>
    </row>
    <row r="15" spans="1:9">
      <c r="A15" s="40" t="s">
        <v>28</v>
      </c>
      <c r="B15" s="40" t="s">
        <v>29</v>
      </c>
      <c r="C15" s="66" t="s">
        <v>13</v>
      </c>
      <c r="D15" s="10">
        <f>SUM(D16:D20)</f>
        <v>20596588483</v>
      </c>
      <c r="E15" s="10">
        <v>20594146871</v>
      </c>
      <c r="F15" s="2"/>
      <c r="G15" s="2"/>
      <c r="H15" s="2"/>
      <c r="I15" s="2"/>
    </row>
    <row r="16" spans="1:9">
      <c r="A16" s="5" t="s">
        <v>30</v>
      </c>
      <c r="B16" s="5" t="s">
        <v>31</v>
      </c>
      <c r="C16" s="24" t="s">
        <v>13</v>
      </c>
      <c r="D16" s="27">
        <v>8179464064</v>
      </c>
      <c r="E16" s="27">
        <v>8882192210</v>
      </c>
      <c r="F16" s="2"/>
      <c r="G16" s="2"/>
      <c r="H16" s="2"/>
      <c r="I16" s="2"/>
    </row>
    <row r="17" spans="1:9">
      <c r="A17" s="5" t="s">
        <v>32</v>
      </c>
      <c r="B17" s="5" t="s">
        <v>33</v>
      </c>
      <c r="C17" s="24" t="s">
        <v>13</v>
      </c>
      <c r="D17" s="27">
        <v>8936917154</v>
      </c>
      <c r="E17" s="27">
        <v>8503579145</v>
      </c>
      <c r="F17" s="2"/>
      <c r="G17" s="2"/>
      <c r="H17" s="2"/>
      <c r="I17" s="2"/>
    </row>
    <row r="18" spans="1:9">
      <c r="A18" s="5" t="s">
        <v>34</v>
      </c>
      <c r="B18" s="5" t="s">
        <v>35</v>
      </c>
      <c r="C18" s="24" t="s">
        <v>13</v>
      </c>
      <c r="D18" s="27">
        <v>3088658585</v>
      </c>
      <c r="E18" s="27">
        <v>2984255144</v>
      </c>
      <c r="F18" s="2"/>
      <c r="G18" s="2"/>
      <c r="H18" s="2"/>
      <c r="I18" s="2"/>
    </row>
    <row r="19" spans="1:9">
      <c r="A19" s="5" t="s">
        <v>36</v>
      </c>
      <c r="B19" s="5" t="s">
        <v>37</v>
      </c>
      <c r="C19" s="24" t="s">
        <v>13</v>
      </c>
      <c r="D19" s="10"/>
      <c r="E19" s="10">
        <v>0</v>
      </c>
      <c r="F19" s="2"/>
      <c r="G19" s="2"/>
      <c r="H19" s="2"/>
      <c r="I19" s="2"/>
    </row>
    <row r="20" spans="1:9">
      <c r="A20" s="5" t="s">
        <v>38</v>
      </c>
      <c r="B20" s="5" t="s">
        <v>39</v>
      </c>
      <c r="C20" s="24" t="s">
        <v>40</v>
      </c>
      <c r="D20" s="27">
        <v>391548680</v>
      </c>
      <c r="E20" s="27">
        <v>224120372</v>
      </c>
      <c r="F20" s="2"/>
      <c r="G20" s="2"/>
      <c r="H20" s="2"/>
      <c r="I20" s="2"/>
    </row>
    <row r="21" spans="1:9">
      <c r="A21" s="5" t="s">
        <v>41</v>
      </c>
      <c r="B21" s="5" t="s">
        <v>42</v>
      </c>
      <c r="C21" s="24" t="s">
        <v>13</v>
      </c>
      <c r="D21" s="10"/>
      <c r="E21" s="10">
        <v>0</v>
      </c>
      <c r="F21" s="2"/>
      <c r="G21" s="2"/>
      <c r="H21" s="2"/>
      <c r="I21" s="2"/>
    </row>
    <row r="22" spans="1:9">
      <c r="A22" s="40" t="s">
        <v>43</v>
      </c>
      <c r="B22" s="40" t="s">
        <v>44</v>
      </c>
      <c r="C22" s="66" t="s">
        <v>13</v>
      </c>
      <c r="D22" s="10">
        <f>D23</f>
        <v>12677519716</v>
      </c>
      <c r="E22" s="10">
        <v>11868095501</v>
      </c>
      <c r="F22" s="2"/>
      <c r="G22" s="2"/>
      <c r="H22" s="2"/>
      <c r="I22" s="2"/>
    </row>
    <row r="23" spans="1:9">
      <c r="A23" s="5" t="s">
        <v>45</v>
      </c>
      <c r="B23" s="5" t="s">
        <v>46</v>
      </c>
      <c r="C23" s="24" t="s">
        <v>47</v>
      </c>
      <c r="D23" s="27">
        <v>12677519716</v>
      </c>
      <c r="E23" s="27">
        <v>11868095501</v>
      </c>
      <c r="F23" s="2"/>
      <c r="G23" s="2"/>
      <c r="H23" s="2"/>
      <c r="I23" s="2"/>
    </row>
    <row r="24" spans="1:9">
      <c r="A24" s="5" t="s">
        <v>48</v>
      </c>
      <c r="B24" s="5" t="s">
        <v>49</v>
      </c>
      <c r="C24" s="24" t="s">
        <v>13</v>
      </c>
      <c r="D24" s="10"/>
      <c r="E24" s="10">
        <v>0</v>
      </c>
      <c r="F24" s="2"/>
      <c r="G24" s="2"/>
      <c r="H24" s="2"/>
      <c r="I24" s="2"/>
    </row>
    <row r="25" spans="1:9">
      <c r="A25" s="40" t="s">
        <v>50</v>
      </c>
      <c r="B25" s="40" t="s">
        <v>51</v>
      </c>
      <c r="C25" s="66" t="s">
        <v>13</v>
      </c>
      <c r="D25" s="10">
        <f>SUM(D26:D29)</f>
        <v>8039668342</v>
      </c>
      <c r="E25" s="10">
        <v>6228187959</v>
      </c>
      <c r="F25" s="2"/>
      <c r="G25" s="2"/>
      <c r="H25" s="2"/>
      <c r="I25" s="2"/>
    </row>
    <row r="26" spans="1:9">
      <c r="A26" s="5" t="s">
        <v>52</v>
      </c>
      <c r="B26" s="5" t="s">
        <v>53</v>
      </c>
      <c r="C26" s="24" t="s">
        <v>13</v>
      </c>
      <c r="D26" s="27">
        <v>426159446</v>
      </c>
      <c r="E26" s="27">
        <v>77803215</v>
      </c>
      <c r="F26" s="2"/>
      <c r="G26" s="2"/>
      <c r="H26" s="2"/>
      <c r="I26" s="2"/>
    </row>
    <row r="27" spans="1:9">
      <c r="A27" s="5" t="s">
        <v>54</v>
      </c>
      <c r="B27" s="5" t="s">
        <v>55</v>
      </c>
      <c r="C27" s="24" t="s">
        <v>13</v>
      </c>
      <c r="D27" s="27">
        <f>480802759-536364</f>
        <v>480266395</v>
      </c>
      <c r="E27" s="27">
        <v>457025719</v>
      </c>
      <c r="F27" s="2"/>
      <c r="G27" s="2"/>
      <c r="H27" s="2"/>
      <c r="I27" s="2"/>
    </row>
    <row r="28" spans="1:9">
      <c r="A28" s="5" t="s">
        <v>56</v>
      </c>
      <c r="B28" s="5" t="s">
        <v>57</v>
      </c>
      <c r="C28" s="24" t="s">
        <v>58</v>
      </c>
      <c r="D28" s="27">
        <v>130986886</v>
      </c>
      <c r="E28" s="27">
        <v>130830655</v>
      </c>
      <c r="F28" s="2"/>
      <c r="G28" s="2"/>
      <c r="H28" s="2"/>
      <c r="I28" s="2"/>
    </row>
    <row r="29" spans="1:9">
      <c r="A29" s="5" t="s">
        <v>59</v>
      </c>
      <c r="B29" s="5" t="s">
        <v>60</v>
      </c>
      <c r="C29" s="24" t="s">
        <v>13</v>
      </c>
      <c r="D29" s="27">
        <v>7002255615</v>
      </c>
      <c r="E29" s="27">
        <v>5562528370</v>
      </c>
      <c r="F29" s="2"/>
      <c r="G29" s="2"/>
      <c r="H29" s="2"/>
      <c r="I29" s="2"/>
    </row>
    <row r="30" spans="1:9">
      <c r="A30" s="40" t="s">
        <v>61</v>
      </c>
      <c r="B30" s="40" t="s">
        <v>62</v>
      </c>
      <c r="C30" s="66" t="s">
        <v>13</v>
      </c>
      <c r="D30" s="10">
        <f>D31+D37+D48+D51+D56</f>
        <v>3862012191</v>
      </c>
      <c r="E30" s="10">
        <v>4037053051</v>
      </c>
      <c r="F30" s="2"/>
      <c r="G30" s="2"/>
      <c r="H30" s="2"/>
      <c r="I30" s="2"/>
    </row>
    <row r="31" spans="1:9">
      <c r="A31" s="40" t="s">
        <v>63</v>
      </c>
      <c r="B31" s="40" t="s">
        <v>64</v>
      </c>
      <c r="C31" s="66" t="s">
        <v>13</v>
      </c>
      <c r="D31" s="10"/>
      <c r="E31" s="10">
        <v>0</v>
      </c>
      <c r="F31" s="2"/>
      <c r="G31" s="2"/>
      <c r="H31" s="2"/>
      <c r="I31" s="2"/>
    </row>
    <row r="32" spans="1:9">
      <c r="A32" s="5" t="s">
        <v>65</v>
      </c>
      <c r="B32" s="5" t="s">
        <v>66</v>
      </c>
      <c r="C32" s="24" t="s">
        <v>13</v>
      </c>
      <c r="D32" s="10"/>
      <c r="E32" s="10">
        <v>0</v>
      </c>
      <c r="F32" s="2"/>
      <c r="G32" s="2"/>
      <c r="H32" s="2"/>
      <c r="I32" s="2"/>
    </row>
    <row r="33" spans="1:9">
      <c r="A33" s="5" t="s">
        <v>67</v>
      </c>
      <c r="B33" s="5" t="s">
        <v>68</v>
      </c>
      <c r="C33" s="24" t="s">
        <v>13</v>
      </c>
      <c r="D33" s="10"/>
      <c r="E33" s="10">
        <v>0</v>
      </c>
      <c r="F33" s="2"/>
      <c r="G33" s="2"/>
      <c r="H33" s="2"/>
      <c r="I33" s="2"/>
    </row>
    <row r="34" spans="1:9">
      <c r="A34" s="5" t="s">
        <v>69</v>
      </c>
      <c r="B34" s="5" t="s">
        <v>70</v>
      </c>
      <c r="C34" s="24" t="s">
        <v>71</v>
      </c>
      <c r="D34" s="10"/>
      <c r="E34" s="10">
        <v>0</v>
      </c>
      <c r="F34" s="2"/>
      <c r="G34" s="2"/>
      <c r="H34" s="2"/>
      <c r="I34" s="2"/>
    </row>
    <row r="35" spans="1:9">
      <c r="A35" s="5" t="s">
        <v>72</v>
      </c>
      <c r="B35" s="5" t="s">
        <v>73</v>
      </c>
      <c r="C35" s="24" t="s">
        <v>74</v>
      </c>
      <c r="D35" s="10"/>
      <c r="E35" s="10">
        <v>0</v>
      </c>
      <c r="F35" s="2"/>
      <c r="G35" s="2"/>
      <c r="H35" s="2"/>
      <c r="I35" s="2"/>
    </row>
    <row r="36" spans="1:9">
      <c r="A36" s="5" t="s">
        <v>75</v>
      </c>
      <c r="B36" s="5" t="s">
        <v>76</v>
      </c>
      <c r="C36" s="24" t="s">
        <v>13</v>
      </c>
      <c r="D36" s="10"/>
      <c r="E36" s="10">
        <v>0</v>
      </c>
      <c r="F36" s="2"/>
      <c r="G36" s="2"/>
      <c r="H36" s="2"/>
      <c r="I36" s="2"/>
    </row>
    <row r="37" spans="1:9">
      <c r="A37" s="40" t="s">
        <v>77</v>
      </c>
      <c r="B37" s="40" t="s">
        <v>78</v>
      </c>
      <c r="C37" s="66" t="s">
        <v>13</v>
      </c>
      <c r="D37" s="10">
        <v>1661807683</v>
      </c>
      <c r="E37" s="10">
        <v>1810294532</v>
      </c>
      <c r="F37" s="2"/>
      <c r="G37" s="2"/>
      <c r="H37" s="2"/>
      <c r="I37" s="2"/>
    </row>
    <row r="38" spans="1:9">
      <c r="A38" s="5" t="s">
        <v>79</v>
      </c>
      <c r="B38" s="5" t="s">
        <v>80</v>
      </c>
      <c r="C38" s="24" t="s">
        <v>81</v>
      </c>
      <c r="D38" s="27">
        <v>1478537372</v>
      </c>
      <c r="E38" s="27">
        <v>1602729555</v>
      </c>
      <c r="F38" s="2"/>
      <c r="G38" s="2"/>
      <c r="H38" s="2"/>
      <c r="I38" s="2"/>
    </row>
    <row r="39" spans="1:9">
      <c r="A39" s="5" t="s">
        <v>82</v>
      </c>
      <c r="B39" s="5" t="s">
        <v>83</v>
      </c>
      <c r="C39" s="24" t="s">
        <v>13</v>
      </c>
      <c r="D39" s="27">
        <v>2773256612</v>
      </c>
      <c r="E39" s="27">
        <v>2773256612</v>
      </c>
      <c r="F39" s="2"/>
      <c r="G39" s="2"/>
      <c r="H39" s="2"/>
      <c r="I39" s="2"/>
    </row>
    <row r="40" spans="1:9">
      <c r="A40" s="5" t="s">
        <v>84</v>
      </c>
      <c r="B40" s="5" t="s">
        <v>85</v>
      </c>
      <c r="C40" s="24" t="s">
        <v>13</v>
      </c>
      <c r="D40" s="27">
        <v>-1294719240</v>
      </c>
      <c r="E40" s="27">
        <v>-1170527057</v>
      </c>
      <c r="F40" s="2"/>
      <c r="G40" s="2"/>
      <c r="H40" s="2"/>
      <c r="I40" s="2"/>
    </row>
    <row r="41" spans="1:9">
      <c r="A41" s="5" t="s">
        <v>86</v>
      </c>
      <c r="B41" s="5" t="s">
        <v>87</v>
      </c>
      <c r="C41" s="24" t="s">
        <v>88</v>
      </c>
      <c r="D41" s="10"/>
      <c r="E41" s="10">
        <v>0</v>
      </c>
      <c r="F41" s="2"/>
      <c r="G41" s="2"/>
      <c r="H41" s="2"/>
      <c r="I41" s="2"/>
    </row>
    <row r="42" spans="1:9">
      <c r="A42" s="5" t="s">
        <v>82</v>
      </c>
      <c r="B42" s="5" t="s">
        <v>89</v>
      </c>
      <c r="C42" s="24" t="s">
        <v>13</v>
      </c>
      <c r="D42" s="10"/>
      <c r="E42" s="10">
        <v>0</v>
      </c>
      <c r="F42" s="2"/>
      <c r="G42" s="2"/>
      <c r="H42" s="2"/>
      <c r="I42" s="2"/>
    </row>
    <row r="43" spans="1:9">
      <c r="A43" s="5" t="s">
        <v>84</v>
      </c>
      <c r="B43" s="5" t="s">
        <v>90</v>
      </c>
      <c r="C43" s="24" t="s">
        <v>13</v>
      </c>
      <c r="D43" s="10"/>
      <c r="E43" s="10">
        <v>0</v>
      </c>
      <c r="F43" s="2"/>
      <c r="G43" s="2"/>
      <c r="H43" s="2"/>
      <c r="I43" s="2"/>
    </row>
    <row r="44" spans="1:9">
      <c r="A44" s="5" t="s">
        <v>91</v>
      </c>
      <c r="B44" s="5" t="s">
        <v>92</v>
      </c>
      <c r="C44" s="24" t="s">
        <v>93</v>
      </c>
      <c r="D44" s="10">
        <v>183270311</v>
      </c>
      <c r="E44" s="10">
        <v>207564977</v>
      </c>
      <c r="F44" s="2"/>
      <c r="G44" s="2"/>
      <c r="H44" s="2"/>
      <c r="I44" s="2"/>
    </row>
    <row r="45" spans="1:9">
      <c r="A45" s="5" t="s">
        <v>82</v>
      </c>
      <c r="B45" s="5" t="s">
        <v>94</v>
      </c>
      <c r="C45" s="24" t="s">
        <v>13</v>
      </c>
      <c r="D45" s="27">
        <v>369021000</v>
      </c>
      <c r="E45" s="27">
        <v>369021000</v>
      </c>
      <c r="F45" s="2"/>
      <c r="G45" s="2"/>
      <c r="H45" s="2"/>
      <c r="I45" s="2"/>
    </row>
    <row r="46" spans="1:9">
      <c r="A46" s="5" t="s">
        <v>84</v>
      </c>
      <c r="B46" s="5" t="s">
        <v>95</v>
      </c>
      <c r="C46" s="24" t="s">
        <v>13</v>
      </c>
      <c r="D46" s="27">
        <v>-185750689</v>
      </c>
      <c r="E46" s="27">
        <v>-161456023</v>
      </c>
      <c r="F46" s="2"/>
      <c r="G46" s="2"/>
      <c r="H46" s="2"/>
      <c r="I46" s="2"/>
    </row>
    <row r="47" spans="1:9">
      <c r="A47" s="5" t="s">
        <v>96</v>
      </c>
      <c r="B47" s="5" t="s">
        <v>97</v>
      </c>
      <c r="C47" s="24" t="s">
        <v>98</v>
      </c>
      <c r="D47" s="10"/>
      <c r="E47" s="10">
        <v>0</v>
      </c>
      <c r="F47" s="2"/>
      <c r="G47" s="2"/>
      <c r="H47" s="2"/>
      <c r="I47" s="2"/>
    </row>
    <row r="48" spans="1:9">
      <c r="A48" s="40" t="s">
        <v>99</v>
      </c>
      <c r="B48" s="40" t="s">
        <v>100</v>
      </c>
      <c r="C48" s="66" t="s">
        <v>101</v>
      </c>
      <c r="D48" s="10"/>
      <c r="E48" s="10">
        <v>0</v>
      </c>
      <c r="F48" s="2"/>
      <c r="G48" s="2"/>
      <c r="H48" s="2"/>
      <c r="I48" s="2"/>
    </row>
    <row r="49" spans="1:9">
      <c r="A49" s="5" t="s">
        <v>82</v>
      </c>
      <c r="B49" s="5" t="s">
        <v>102</v>
      </c>
      <c r="C49" s="24" t="s">
        <v>13</v>
      </c>
      <c r="D49" s="10"/>
      <c r="E49" s="10">
        <v>0</v>
      </c>
      <c r="F49" s="2"/>
      <c r="G49" s="2"/>
      <c r="H49" s="2"/>
      <c r="I49" s="2"/>
    </row>
    <row r="50" spans="1:9">
      <c r="A50" s="5" t="s">
        <v>103</v>
      </c>
      <c r="B50" s="5" t="s">
        <v>104</v>
      </c>
      <c r="C50" s="24" t="s">
        <v>13</v>
      </c>
      <c r="D50" s="10"/>
      <c r="E50" s="10">
        <v>0</v>
      </c>
      <c r="F50" s="2"/>
      <c r="G50" s="2"/>
      <c r="H50" s="2"/>
      <c r="I50" s="2"/>
    </row>
    <row r="51" spans="1:9">
      <c r="A51" s="40" t="s">
        <v>105</v>
      </c>
      <c r="B51" s="40" t="s">
        <v>106</v>
      </c>
      <c r="C51" s="66" t="s">
        <v>13</v>
      </c>
      <c r="D51" s="10"/>
      <c r="E51" s="10">
        <v>0</v>
      </c>
      <c r="F51" s="2"/>
      <c r="G51" s="2"/>
      <c r="H51" s="2"/>
      <c r="I51" s="2"/>
    </row>
    <row r="52" spans="1:9">
      <c r="A52" s="5" t="s">
        <v>107</v>
      </c>
      <c r="B52" s="5" t="s">
        <v>108</v>
      </c>
      <c r="C52" s="24" t="s">
        <v>13</v>
      </c>
      <c r="D52" s="10"/>
      <c r="E52" s="10">
        <v>0</v>
      </c>
      <c r="F52" s="2"/>
      <c r="G52" s="2"/>
      <c r="H52" s="2"/>
      <c r="I52" s="2"/>
    </row>
    <row r="53" spans="1:9">
      <c r="A53" s="5" t="s">
        <v>109</v>
      </c>
      <c r="B53" s="5" t="s">
        <v>110</v>
      </c>
      <c r="C53" s="24" t="s">
        <v>13</v>
      </c>
      <c r="D53" s="10"/>
      <c r="E53" s="10">
        <v>0</v>
      </c>
      <c r="F53" s="2"/>
      <c r="G53" s="2"/>
      <c r="H53" s="2"/>
      <c r="I53" s="2"/>
    </row>
    <row r="54" spans="1:9">
      <c r="A54" s="5" t="s">
        <v>111</v>
      </c>
      <c r="B54" s="5" t="s">
        <v>112</v>
      </c>
      <c r="C54" s="24" t="s">
        <v>113</v>
      </c>
      <c r="D54" s="10"/>
      <c r="E54" s="10">
        <v>0</v>
      </c>
      <c r="F54" s="2"/>
      <c r="G54" s="2"/>
      <c r="H54" s="2"/>
      <c r="I54" s="2"/>
    </row>
    <row r="55" spans="1:9">
      <c r="A55" s="5" t="s">
        <v>114</v>
      </c>
      <c r="B55" s="5" t="s">
        <v>115</v>
      </c>
      <c r="C55" s="24" t="s">
        <v>13</v>
      </c>
      <c r="D55" s="10"/>
      <c r="E55" s="10">
        <v>0</v>
      </c>
      <c r="F55" s="2"/>
      <c r="G55" s="2"/>
      <c r="H55" s="2"/>
      <c r="I55" s="2"/>
    </row>
    <row r="56" spans="1:9">
      <c r="A56" s="40" t="s">
        <v>116</v>
      </c>
      <c r="B56" s="40" t="s">
        <v>117</v>
      </c>
      <c r="C56" s="66" t="s">
        <v>13</v>
      </c>
      <c r="D56" s="10">
        <v>2200204508</v>
      </c>
      <c r="E56" s="10">
        <v>2226758519</v>
      </c>
      <c r="F56" s="2"/>
      <c r="G56" s="2"/>
      <c r="H56" s="2"/>
      <c r="I56" s="2"/>
    </row>
    <row r="57" spans="1:9">
      <c r="A57" s="5" t="s">
        <v>118</v>
      </c>
      <c r="B57" s="5" t="s">
        <v>119</v>
      </c>
      <c r="C57" s="24" t="s">
        <v>120</v>
      </c>
      <c r="D57" s="27">
        <v>1224492181</v>
      </c>
      <c r="E57" s="27">
        <v>1364343376</v>
      </c>
      <c r="F57" s="2"/>
      <c r="G57" s="2"/>
      <c r="H57" s="2"/>
      <c r="I57" s="2"/>
    </row>
    <row r="58" spans="1:9">
      <c r="A58" s="5" t="s">
        <v>121</v>
      </c>
      <c r="B58" s="5" t="s">
        <v>122</v>
      </c>
      <c r="C58" s="24" t="s">
        <v>123</v>
      </c>
      <c r="D58" s="27"/>
      <c r="E58" s="27">
        <v>0</v>
      </c>
      <c r="F58" s="2"/>
      <c r="G58" s="2"/>
      <c r="H58" s="2"/>
      <c r="I58" s="2"/>
    </row>
    <row r="59" spans="1:9">
      <c r="A59" s="5" t="s">
        <v>124</v>
      </c>
      <c r="B59" s="5" t="s">
        <v>125</v>
      </c>
      <c r="C59" s="24" t="s">
        <v>13</v>
      </c>
      <c r="D59" s="27">
        <v>975712327</v>
      </c>
      <c r="E59" s="27">
        <v>862415143</v>
      </c>
      <c r="F59" s="2"/>
      <c r="G59" s="2"/>
      <c r="H59" s="2"/>
      <c r="I59" s="2"/>
    </row>
    <row r="60" spans="1:9">
      <c r="A60" s="40" t="s">
        <v>126</v>
      </c>
      <c r="B60" s="40" t="s">
        <v>127</v>
      </c>
      <c r="C60" s="66" t="s">
        <v>13</v>
      </c>
      <c r="D60" s="10">
        <f>D8+D30</f>
        <v>51724160861</v>
      </c>
      <c r="E60" s="10">
        <v>50585264356</v>
      </c>
      <c r="F60" s="2"/>
      <c r="G60" s="2"/>
      <c r="H60" s="2"/>
      <c r="I60" s="2"/>
    </row>
    <row r="61" spans="1:9">
      <c r="A61" s="40" t="s">
        <v>128</v>
      </c>
      <c r="B61" s="40" t="s">
        <v>129</v>
      </c>
      <c r="C61" s="66" t="s">
        <v>13</v>
      </c>
      <c r="D61" s="10">
        <f>D62+D74</f>
        <v>17018854402</v>
      </c>
      <c r="E61" s="10">
        <v>14625887516</v>
      </c>
      <c r="F61" s="2"/>
      <c r="G61" s="2"/>
      <c r="H61" s="2"/>
      <c r="I61" s="2"/>
    </row>
    <row r="62" spans="1:9">
      <c r="A62" s="40" t="s">
        <v>130</v>
      </c>
      <c r="B62" s="40" t="s">
        <v>131</v>
      </c>
      <c r="C62" s="66" t="s">
        <v>13</v>
      </c>
      <c r="D62" s="10">
        <f>SUM(D63:D73)</f>
        <v>17018854402</v>
      </c>
      <c r="E62" s="10">
        <v>14625887516</v>
      </c>
      <c r="F62" s="2"/>
      <c r="G62" s="2"/>
      <c r="H62" s="2"/>
      <c r="I62" s="2"/>
    </row>
    <row r="63" spans="1:9">
      <c r="A63" s="5" t="s">
        <v>132</v>
      </c>
      <c r="B63" s="5" t="s">
        <v>133</v>
      </c>
      <c r="C63" s="24" t="s">
        <v>134</v>
      </c>
      <c r="D63" s="27">
        <v>158500000</v>
      </c>
      <c r="E63" s="27">
        <v>226000000</v>
      </c>
      <c r="F63" s="2"/>
      <c r="G63" s="2"/>
      <c r="H63" s="2"/>
      <c r="I63" s="2"/>
    </row>
    <row r="64" spans="1:9">
      <c r="A64" s="5" t="s">
        <v>135</v>
      </c>
      <c r="B64" s="5" t="s">
        <v>136</v>
      </c>
      <c r="C64" s="24" t="s">
        <v>13</v>
      </c>
      <c r="D64" s="27">
        <v>3667558088</v>
      </c>
      <c r="E64" s="27">
        <v>2472154900</v>
      </c>
      <c r="F64" s="2"/>
      <c r="G64" s="2"/>
      <c r="H64" s="2"/>
      <c r="I64" s="2"/>
    </row>
    <row r="65" spans="1:9">
      <c r="A65" s="5" t="s">
        <v>137</v>
      </c>
      <c r="B65" s="5" t="s">
        <v>138</v>
      </c>
      <c r="C65" s="24" t="s">
        <v>13</v>
      </c>
      <c r="D65" s="27">
        <v>5971138358</v>
      </c>
      <c r="E65" s="27">
        <v>4890224993</v>
      </c>
      <c r="F65" s="2"/>
      <c r="G65" s="2"/>
      <c r="H65" s="2"/>
    </row>
    <row r="66" spans="1:9">
      <c r="A66" s="5" t="s">
        <v>139</v>
      </c>
      <c r="B66" s="5" t="s">
        <v>140</v>
      </c>
      <c r="C66" s="24" t="s">
        <v>141</v>
      </c>
      <c r="D66" s="27"/>
      <c r="E66" s="27">
        <v>1487927</v>
      </c>
      <c r="F66" s="2"/>
      <c r="G66" s="2"/>
      <c r="H66" s="2"/>
    </row>
    <row r="67" spans="1:9">
      <c r="A67" s="5" t="s">
        <v>142</v>
      </c>
      <c r="B67" s="5" t="s">
        <v>143</v>
      </c>
      <c r="C67" s="24" t="s">
        <v>13</v>
      </c>
      <c r="D67" s="27">
        <v>952904051</v>
      </c>
      <c r="E67" s="27">
        <v>942861981</v>
      </c>
      <c r="F67" s="2"/>
      <c r="G67" s="2"/>
      <c r="H67" s="2"/>
    </row>
    <row r="68" spans="1:9">
      <c r="A68" s="5" t="s">
        <v>144</v>
      </c>
      <c r="B68" s="5" t="s">
        <v>145</v>
      </c>
      <c r="C68" s="24" t="s">
        <v>146</v>
      </c>
      <c r="D68" s="27">
        <v>1140294782</v>
      </c>
      <c r="E68" s="27">
        <v>1140294782</v>
      </c>
      <c r="F68" s="2"/>
      <c r="G68" s="2"/>
      <c r="H68" s="2"/>
    </row>
    <row r="69" spans="1:9">
      <c r="A69" s="5" t="s">
        <v>147</v>
      </c>
      <c r="B69" s="5" t="s">
        <v>148</v>
      </c>
      <c r="C69" s="24" t="s">
        <v>13</v>
      </c>
      <c r="D69" s="27">
        <v>3088658585</v>
      </c>
      <c r="E69" s="27">
        <v>2984255144</v>
      </c>
      <c r="F69" s="2"/>
      <c r="G69" s="2"/>
      <c r="H69" s="2"/>
      <c r="I69" s="2"/>
    </row>
    <row r="70" spans="1:9">
      <c r="A70" s="5" t="s">
        <v>149</v>
      </c>
      <c r="B70" s="5" t="s">
        <v>150</v>
      </c>
      <c r="C70" s="24" t="s">
        <v>13</v>
      </c>
      <c r="D70" s="27">
        <v>508847</v>
      </c>
      <c r="E70" s="27">
        <v>0</v>
      </c>
      <c r="F70" s="2"/>
      <c r="G70" s="2"/>
      <c r="H70" s="2"/>
      <c r="I70" s="2"/>
    </row>
    <row r="71" spans="1:9">
      <c r="A71" s="5" t="s">
        <v>151</v>
      </c>
      <c r="B71" s="5" t="s">
        <v>152</v>
      </c>
      <c r="C71" s="24" t="s">
        <v>153</v>
      </c>
      <c r="D71" s="27">
        <v>1607263512</v>
      </c>
      <c r="E71" s="27">
        <v>1530579610</v>
      </c>
      <c r="F71" s="2"/>
      <c r="G71" s="2"/>
      <c r="H71" s="2"/>
      <c r="I71" s="2"/>
    </row>
    <row r="72" spans="1:9">
      <c r="A72" s="5" t="s">
        <v>154</v>
      </c>
      <c r="B72" s="5" t="s">
        <v>155</v>
      </c>
      <c r="C72" s="24" t="s">
        <v>13</v>
      </c>
      <c r="D72" s="27">
        <v>0</v>
      </c>
      <c r="E72" s="27">
        <v>0</v>
      </c>
      <c r="F72" s="2"/>
      <c r="G72" s="2"/>
      <c r="H72" s="2"/>
      <c r="I72" s="2"/>
    </row>
    <row r="73" spans="1:9">
      <c r="A73" s="5" t="s">
        <v>156</v>
      </c>
      <c r="B73" s="5" t="s">
        <v>157</v>
      </c>
      <c r="C73" s="24" t="s">
        <v>13</v>
      </c>
      <c r="D73" s="27">
        <v>432028179</v>
      </c>
      <c r="E73" s="27">
        <v>438028179</v>
      </c>
      <c r="F73" s="2"/>
      <c r="G73" s="2"/>
      <c r="H73" s="2"/>
      <c r="I73" s="2"/>
    </row>
    <row r="74" spans="1:9">
      <c r="A74" s="40" t="s">
        <v>158</v>
      </c>
      <c r="B74" s="40" t="s">
        <v>159</v>
      </c>
      <c r="C74" s="66" t="s">
        <v>13</v>
      </c>
      <c r="D74" s="10">
        <v>0</v>
      </c>
      <c r="E74" s="10">
        <v>0</v>
      </c>
      <c r="F74" s="2"/>
      <c r="G74" s="2"/>
      <c r="H74" s="2"/>
      <c r="I74" s="2"/>
    </row>
    <row r="75" spans="1:9">
      <c r="A75" s="5" t="s">
        <v>160</v>
      </c>
      <c r="B75" s="5" t="s">
        <v>161</v>
      </c>
      <c r="C75" s="24" t="s">
        <v>13</v>
      </c>
      <c r="D75" s="10"/>
      <c r="E75" s="10">
        <v>0</v>
      </c>
      <c r="F75" s="2"/>
      <c r="G75" s="2"/>
      <c r="H75" s="2"/>
      <c r="I75" s="2"/>
    </row>
    <row r="76" spans="1:9">
      <c r="A76" s="5" t="s">
        <v>162</v>
      </c>
      <c r="B76" s="5" t="s">
        <v>163</v>
      </c>
      <c r="C76" s="24" t="s">
        <v>164</v>
      </c>
      <c r="D76" s="10"/>
      <c r="E76" s="10">
        <v>0</v>
      </c>
      <c r="F76" s="2"/>
      <c r="G76" s="2"/>
      <c r="H76" s="2"/>
      <c r="I76" s="2"/>
    </row>
    <row r="77" spans="1:9">
      <c r="A77" s="5" t="s">
        <v>165</v>
      </c>
      <c r="B77" s="5" t="s">
        <v>166</v>
      </c>
      <c r="C77" s="24" t="s">
        <v>13</v>
      </c>
      <c r="D77" s="10"/>
      <c r="E77" s="10">
        <v>0</v>
      </c>
      <c r="F77" s="2"/>
      <c r="G77" s="2"/>
      <c r="H77" s="2"/>
      <c r="I77" s="2"/>
    </row>
    <row r="78" spans="1:9">
      <c r="A78" s="5" t="s">
        <v>167</v>
      </c>
      <c r="B78" s="5" t="s">
        <v>168</v>
      </c>
      <c r="C78" s="24" t="s">
        <v>169</v>
      </c>
      <c r="D78" s="10"/>
      <c r="E78" s="10">
        <v>0</v>
      </c>
      <c r="F78" s="2"/>
      <c r="G78" s="2"/>
      <c r="H78" s="2"/>
      <c r="I78" s="2"/>
    </row>
    <row r="79" spans="1:9">
      <c r="A79" s="5" t="s">
        <v>170</v>
      </c>
      <c r="B79" s="5" t="s">
        <v>171</v>
      </c>
      <c r="C79" s="24" t="s">
        <v>123</v>
      </c>
      <c r="D79" s="10"/>
      <c r="E79" s="10">
        <v>0</v>
      </c>
      <c r="F79" s="2"/>
      <c r="G79" s="2"/>
      <c r="H79" s="2"/>
      <c r="I79" s="2"/>
    </row>
    <row r="80" spans="1:9">
      <c r="A80" s="5" t="s">
        <v>172</v>
      </c>
      <c r="B80" s="5" t="s">
        <v>173</v>
      </c>
      <c r="C80" s="24" t="s">
        <v>13</v>
      </c>
      <c r="D80" s="10"/>
      <c r="E80" s="10">
        <v>0</v>
      </c>
      <c r="F80" s="2"/>
      <c r="G80" s="2"/>
      <c r="H80" s="2"/>
      <c r="I80" s="2"/>
    </row>
    <row r="81" spans="1:9">
      <c r="A81" s="5" t="s">
        <v>174</v>
      </c>
      <c r="B81" s="5" t="s">
        <v>175</v>
      </c>
      <c r="C81" s="24" t="s">
        <v>13</v>
      </c>
      <c r="D81" s="10"/>
      <c r="E81" s="10">
        <v>0</v>
      </c>
      <c r="F81" s="2"/>
      <c r="G81" s="2"/>
      <c r="H81" s="2"/>
      <c r="I81" s="2"/>
    </row>
    <row r="82" spans="1:9">
      <c r="A82" s="40" t="s">
        <v>176</v>
      </c>
      <c r="B82" s="40" t="s">
        <v>177</v>
      </c>
      <c r="C82" s="66" t="s">
        <v>13</v>
      </c>
      <c r="D82" s="10">
        <f>D83</f>
        <v>34705306459</v>
      </c>
      <c r="E82" s="10">
        <v>35959376840</v>
      </c>
      <c r="F82" s="2"/>
      <c r="G82" s="2"/>
      <c r="H82" s="2"/>
      <c r="I82" s="2"/>
    </row>
    <row r="83" spans="1:9">
      <c r="A83" s="40" t="s">
        <v>178</v>
      </c>
      <c r="B83" s="40" t="s">
        <v>179</v>
      </c>
      <c r="C83" s="66" t="s">
        <v>180</v>
      </c>
      <c r="D83" s="10">
        <f>SUM(D84:D93)</f>
        <v>34705306459</v>
      </c>
      <c r="E83" s="10">
        <v>35959376840</v>
      </c>
      <c r="F83" s="2"/>
      <c r="G83" s="2"/>
      <c r="H83" s="2"/>
      <c r="I83" s="2"/>
    </row>
    <row r="84" spans="1:9">
      <c r="A84" s="5" t="s">
        <v>181</v>
      </c>
      <c r="B84" s="5" t="s">
        <v>182</v>
      </c>
      <c r="C84" s="24" t="s">
        <v>13</v>
      </c>
      <c r="D84" s="27">
        <v>40000000000</v>
      </c>
      <c r="E84" s="27">
        <v>40000000000</v>
      </c>
      <c r="F84" s="2"/>
      <c r="G84" s="2"/>
      <c r="H84" s="2"/>
      <c r="I84" s="2"/>
    </row>
    <row r="85" spans="1:9">
      <c r="A85" s="5" t="s">
        <v>183</v>
      </c>
      <c r="B85" s="5" t="s">
        <v>184</v>
      </c>
      <c r="C85" s="24" t="s">
        <v>13</v>
      </c>
      <c r="D85" s="10"/>
      <c r="E85" s="10">
        <v>0</v>
      </c>
      <c r="F85" s="2"/>
      <c r="G85" s="2"/>
      <c r="H85" s="2"/>
      <c r="I85" s="2"/>
    </row>
    <row r="86" spans="1:9">
      <c r="A86" s="5" t="s">
        <v>185</v>
      </c>
      <c r="B86" s="5" t="s">
        <v>186</v>
      </c>
      <c r="C86" s="24" t="s">
        <v>13</v>
      </c>
      <c r="D86" s="10"/>
      <c r="E86" s="10">
        <v>0</v>
      </c>
      <c r="F86" s="2"/>
      <c r="G86" s="2"/>
      <c r="H86" s="2"/>
      <c r="I86" s="2"/>
    </row>
    <row r="87" spans="1:9">
      <c r="A87" s="5" t="s">
        <v>187</v>
      </c>
      <c r="B87" s="5" t="s">
        <v>188</v>
      </c>
      <c r="C87" s="24" t="s">
        <v>13</v>
      </c>
      <c r="D87" s="10"/>
      <c r="E87" s="10">
        <v>0</v>
      </c>
      <c r="F87" s="2"/>
      <c r="G87" s="2"/>
      <c r="H87" s="2"/>
      <c r="I87" s="2"/>
    </row>
    <row r="88" spans="1:9">
      <c r="A88" s="5" t="s">
        <v>189</v>
      </c>
      <c r="B88" s="5" t="s">
        <v>190</v>
      </c>
      <c r="C88" s="24" t="s">
        <v>13</v>
      </c>
      <c r="D88" s="10"/>
      <c r="E88" s="10">
        <v>0</v>
      </c>
      <c r="F88" s="2"/>
      <c r="G88" s="2"/>
      <c r="H88" s="2"/>
      <c r="I88" s="2"/>
    </row>
    <row r="89" spans="1:9">
      <c r="A89" s="5" t="s">
        <v>191</v>
      </c>
      <c r="B89" s="5" t="s">
        <v>192</v>
      </c>
      <c r="C89" s="24" t="s">
        <v>13</v>
      </c>
      <c r="D89" s="27"/>
      <c r="E89" s="27">
        <v>0</v>
      </c>
      <c r="F89" s="2"/>
      <c r="G89" s="2"/>
      <c r="H89" s="2"/>
      <c r="I89" s="2"/>
    </row>
    <row r="90" spans="1:9">
      <c r="A90" s="5" t="s">
        <v>193</v>
      </c>
      <c r="B90" s="5" t="s">
        <v>194</v>
      </c>
      <c r="C90" s="24" t="s">
        <v>13</v>
      </c>
      <c r="D90" s="27">
        <v>292887340</v>
      </c>
      <c r="E90" s="27">
        <v>292887340</v>
      </c>
      <c r="F90" s="2"/>
      <c r="G90" s="2"/>
      <c r="H90" s="2"/>
      <c r="I90" s="2"/>
    </row>
    <row r="91" spans="1:9">
      <c r="A91" s="5" t="s">
        <v>195</v>
      </c>
      <c r="B91" s="5" t="s">
        <v>196</v>
      </c>
      <c r="C91" s="24" t="s">
        <v>13</v>
      </c>
      <c r="D91" s="27">
        <v>266545615</v>
      </c>
      <c r="E91" s="27">
        <v>266545615</v>
      </c>
      <c r="F91" s="2"/>
      <c r="G91" s="2"/>
      <c r="H91" s="2"/>
      <c r="I91" s="2"/>
    </row>
    <row r="92" spans="1:9">
      <c r="A92" s="5" t="s">
        <v>197</v>
      </c>
      <c r="B92" s="5" t="s">
        <v>198</v>
      </c>
      <c r="C92" s="24" t="s">
        <v>13</v>
      </c>
      <c r="D92" s="27"/>
      <c r="E92" s="27">
        <v>0</v>
      </c>
      <c r="F92" s="2"/>
      <c r="G92" s="2"/>
      <c r="H92" s="2"/>
      <c r="I92" s="2"/>
    </row>
    <row r="93" spans="1:9">
      <c r="A93" s="67" t="s">
        <v>199</v>
      </c>
      <c r="B93" s="67" t="s">
        <v>200</v>
      </c>
      <c r="C93" s="68" t="s">
        <v>13</v>
      </c>
      <c r="D93" s="69">
        <v>-5854126496</v>
      </c>
      <c r="E93" s="69">
        <v>-4600056115</v>
      </c>
      <c r="F93" s="2"/>
      <c r="G93" s="2"/>
      <c r="H93" s="2"/>
      <c r="I93" s="2"/>
    </row>
    <row r="94" spans="1:9">
      <c r="A94" s="59" t="s">
        <v>201</v>
      </c>
      <c r="B94" s="60" t="s">
        <v>202</v>
      </c>
      <c r="C94" s="61" t="s">
        <v>13</v>
      </c>
      <c r="D94" s="62"/>
      <c r="E94" s="62">
        <v>0</v>
      </c>
      <c r="F94" s="2"/>
      <c r="G94" s="2"/>
      <c r="H94" s="2"/>
      <c r="I94" s="2"/>
    </row>
    <row r="95" spans="1:9">
      <c r="A95" s="18" t="s">
        <v>203</v>
      </c>
      <c r="B95" s="18" t="s">
        <v>204</v>
      </c>
      <c r="C95" s="22" t="s">
        <v>13</v>
      </c>
      <c r="D95" s="19"/>
      <c r="E95" s="19">
        <v>0</v>
      </c>
      <c r="F95" s="2"/>
      <c r="G95" s="2"/>
      <c r="H95" s="2"/>
      <c r="I95" s="2"/>
    </row>
    <row r="96" spans="1:9">
      <c r="A96" s="16" t="s">
        <v>205</v>
      </c>
      <c r="B96" s="17" t="s">
        <v>206</v>
      </c>
      <c r="C96" s="23" t="s">
        <v>207</v>
      </c>
      <c r="D96" s="12"/>
      <c r="E96" s="12">
        <v>0</v>
      </c>
      <c r="F96" s="2"/>
      <c r="G96" s="2"/>
      <c r="H96" s="2"/>
      <c r="I96" s="2"/>
    </row>
    <row r="97" spans="1:9">
      <c r="A97" s="4" t="s">
        <v>208</v>
      </c>
      <c r="B97" s="5" t="s">
        <v>209</v>
      </c>
      <c r="C97" s="24" t="s">
        <v>13</v>
      </c>
      <c r="D97" s="10"/>
      <c r="E97" s="10">
        <v>0</v>
      </c>
      <c r="F97" s="2"/>
      <c r="G97" s="2"/>
      <c r="H97" s="2"/>
      <c r="I97" s="2"/>
    </row>
    <row r="98" spans="1:9">
      <c r="A98" s="56" t="s">
        <v>210</v>
      </c>
      <c r="B98" s="56" t="s">
        <v>211</v>
      </c>
      <c r="C98" s="57" t="s">
        <v>13</v>
      </c>
      <c r="D98" s="58">
        <f>D82+D61</f>
        <v>51724160861</v>
      </c>
      <c r="E98" s="58">
        <v>50585264356</v>
      </c>
      <c r="F98" s="2"/>
      <c r="G98" s="2"/>
      <c r="H98" s="2"/>
      <c r="I98" s="2"/>
    </row>
    <row r="99" spans="1:9">
      <c r="A99" s="18" t="s">
        <v>212</v>
      </c>
      <c r="B99" s="20"/>
      <c r="C99" s="22" t="s">
        <v>13</v>
      </c>
      <c r="D99" s="19"/>
      <c r="E99" s="19"/>
      <c r="F99" s="2"/>
      <c r="G99" s="2"/>
      <c r="H99" s="2"/>
      <c r="I99" s="2"/>
    </row>
    <row r="100" spans="1:9">
      <c r="A100" s="16" t="s">
        <v>213</v>
      </c>
      <c r="B100" s="17" t="s">
        <v>214</v>
      </c>
      <c r="C100" s="23" t="s">
        <v>215</v>
      </c>
      <c r="D100" s="12"/>
      <c r="E100" s="12"/>
      <c r="F100" s="2"/>
      <c r="G100" s="2"/>
      <c r="H100" s="2"/>
      <c r="I100" s="2"/>
    </row>
    <row r="101" spans="1:9">
      <c r="A101" s="4" t="s">
        <v>216</v>
      </c>
      <c r="B101" s="5" t="s">
        <v>214</v>
      </c>
      <c r="C101" s="24" t="s">
        <v>13</v>
      </c>
      <c r="D101" s="10"/>
      <c r="E101" s="10"/>
      <c r="F101" s="2"/>
      <c r="G101" s="2"/>
      <c r="H101" s="2"/>
      <c r="I101" s="2"/>
    </row>
    <row r="102" spans="1:9">
      <c r="A102" s="4" t="s">
        <v>217</v>
      </c>
      <c r="B102" s="5" t="s">
        <v>214</v>
      </c>
      <c r="C102" s="24" t="s">
        <v>13</v>
      </c>
      <c r="D102" s="10"/>
      <c r="E102" s="10"/>
      <c r="F102" s="2"/>
      <c r="G102" s="2"/>
      <c r="H102" s="2"/>
      <c r="I102" s="2"/>
    </row>
    <row r="103" spans="1:9">
      <c r="A103" s="4" t="s">
        <v>218</v>
      </c>
      <c r="B103" s="5" t="s">
        <v>214</v>
      </c>
      <c r="C103" s="24" t="s">
        <v>13</v>
      </c>
      <c r="D103" s="10"/>
      <c r="E103" s="10"/>
      <c r="F103" s="2"/>
      <c r="G103" s="2"/>
      <c r="H103" s="2"/>
      <c r="I103" s="2"/>
    </row>
    <row r="104" spans="1:9">
      <c r="A104" s="4" t="s">
        <v>219</v>
      </c>
      <c r="B104" s="5" t="s">
        <v>214</v>
      </c>
      <c r="C104" s="24" t="s">
        <v>13</v>
      </c>
      <c r="D104" s="10"/>
      <c r="E104" s="10"/>
      <c r="F104" s="2"/>
      <c r="G104" s="2"/>
      <c r="H104" s="2"/>
      <c r="I104" s="2"/>
    </row>
    <row r="105" spans="1:9" ht="15.75" thickBot="1">
      <c r="A105" s="6" t="s">
        <v>220</v>
      </c>
      <c r="B105" s="7" t="s">
        <v>214</v>
      </c>
      <c r="C105" s="25" t="s">
        <v>13</v>
      </c>
      <c r="D105" s="7"/>
      <c r="E105" s="7"/>
      <c r="F105" s="2"/>
      <c r="G105" s="2"/>
      <c r="H105" s="2"/>
      <c r="I105" s="2"/>
    </row>
    <row r="106" spans="1:9">
      <c r="A106" s="1"/>
      <c r="B106" s="1"/>
      <c r="D106" s="1"/>
      <c r="E106" s="1"/>
      <c r="F106" s="1"/>
      <c r="G106" s="1"/>
      <c r="H106" s="1"/>
      <c r="I106" s="1"/>
    </row>
    <row r="107" spans="1:9">
      <c r="A107" s="1"/>
      <c r="B107" s="1"/>
      <c r="D107" s="159"/>
      <c r="E107" s="159"/>
      <c r="F107" s="1"/>
      <c r="G107" s="1"/>
      <c r="H107" s="1"/>
      <c r="I107" s="1"/>
    </row>
    <row r="108" spans="1:9">
      <c r="A108" s="26" t="s">
        <v>221</v>
      </c>
      <c r="B108" s="163" t="s">
        <v>222</v>
      </c>
      <c r="C108" s="163"/>
      <c r="D108" s="163"/>
      <c r="E108" s="163"/>
      <c r="F108" s="1"/>
      <c r="G108" s="1"/>
      <c r="H108" s="1"/>
      <c r="I108" s="1"/>
    </row>
    <row r="109" spans="1:9">
      <c r="A109" s="11" t="s">
        <v>223</v>
      </c>
      <c r="B109" s="164" t="s">
        <v>223</v>
      </c>
      <c r="C109" s="164"/>
      <c r="D109" s="164"/>
      <c r="E109" s="164"/>
      <c r="F109" s="1"/>
      <c r="G109" s="1"/>
      <c r="H109" s="1"/>
      <c r="I109" s="1"/>
    </row>
    <row r="111" spans="1:9">
      <c r="A111" s="1"/>
      <c r="B111" s="1"/>
      <c r="D111" s="8"/>
      <c r="E111" s="1"/>
      <c r="F111" s="1"/>
      <c r="G111" s="1"/>
      <c r="H111" s="1"/>
      <c r="I111" s="1"/>
    </row>
    <row r="113" spans="2:5">
      <c r="B113" s="160" t="s">
        <v>224</v>
      </c>
      <c r="C113" s="160"/>
      <c r="D113" s="160"/>
      <c r="E113" s="160"/>
    </row>
  </sheetData>
  <mergeCells count="10">
    <mergeCell ref="A1:B1"/>
    <mergeCell ref="A2:B2"/>
    <mergeCell ref="C2:E2"/>
    <mergeCell ref="C1:E1"/>
    <mergeCell ref="B113:E113"/>
    <mergeCell ref="D107:E107"/>
    <mergeCell ref="A4:E4"/>
    <mergeCell ref="A5:E5"/>
    <mergeCell ref="B108:E108"/>
    <mergeCell ref="B109:E109"/>
  </mergeCells>
  <pageMargins left="0.31" right="0.26" top="0.37" bottom="0.32"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J35"/>
  <sheetViews>
    <sheetView tabSelected="1" workbookViewId="0">
      <selection activeCell="F26" sqref="F26"/>
    </sheetView>
  </sheetViews>
  <sheetFormatPr defaultRowHeight="15"/>
  <cols>
    <col min="1" max="1" width="51.42578125" style="1" customWidth="1"/>
    <col min="2" max="2" width="8.28515625" style="21" customWidth="1"/>
    <col min="3" max="3" width="7.85546875" style="21" customWidth="1"/>
    <col min="4" max="4" width="15" style="1" hidden="1" customWidth="1"/>
    <col min="5" max="5" width="15.5703125" style="8" customWidth="1"/>
    <col min="6" max="6" width="16.140625" style="31" customWidth="1"/>
    <col min="7" max="7" width="1.140625" style="1" hidden="1" customWidth="1"/>
    <col min="8" max="9" width="0" style="1" hidden="1" customWidth="1"/>
    <col min="10" max="16384" width="9.140625" style="1"/>
  </cols>
  <sheetData>
    <row r="1" spans="1:10">
      <c r="A1" s="29"/>
      <c r="C1" s="160" t="s">
        <v>225</v>
      </c>
      <c r="D1" s="160"/>
      <c r="E1" s="160"/>
      <c r="F1" s="160"/>
    </row>
    <row r="2" spans="1:10" ht="26.25" customHeight="1">
      <c r="A2" s="32" t="s">
        <v>1</v>
      </c>
      <c r="C2" s="166" t="s">
        <v>2</v>
      </c>
      <c r="D2" s="166"/>
      <c r="E2" s="166"/>
      <c r="F2" s="166"/>
    </row>
    <row r="3" spans="1:10">
      <c r="A3" s="3" t="s">
        <v>3</v>
      </c>
    </row>
    <row r="5" spans="1:10" ht="20.25">
      <c r="A5" s="161" t="s">
        <v>226</v>
      </c>
      <c r="B5" s="161"/>
      <c r="C5" s="161"/>
      <c r="D5" s="161"/>
      <c r="E5" s="161"/>
      <c r="F5" s="161"/>
    </row>
    <row r="6" spans="1:10" ht="15.75">
      <c r="A6" s="167" t="s">
        <v>227</v>
      </c>
      <c r="B6" s="167"/>
      <c r="C6" s="167"/>
      <c r="D6" s="167"/>
      <c r="E6" s="167"/>
      <c r="F6" s="167"/>
    </row>
    <row r="7" spans="1:10">
      <c r="D7" s="28" t="s">
        <v>228</v>
      </c>
      <c r="E7" s="9"/>
    </row>
    <row r="8" spans="1:10" ht="24" customHeight="1">
      <c r="A8" s="13" t="s">
        <v>6</v>
      </c>
      <c r="B8" s="13" t="s">
        <v>7</v>
      </c>
      <c r="C8" s="55" t="s">
        <v>229</v>
      </c>
      <c r="D8" s="13" t="s">
        <v>230</v>
      </c>
      <c r="E8" s="14" t="s">
        <v>230</v>
      </c>
      <c r="F8" s="15" t="s">
        <v>231</v>
      </c>
    </row>
    <row r="9" spans="1:10">
      <c r="A9" s="51" t="s">
        <v>232</v>
      </c>
      <c r="B9" s="23" t="s">
        <v>233</v>
      </c>
      <c r="C9" s="23" t="s">
        <v>234</v>
      </c>
      <c r="D9" s="52">
        <v>660630305</v>
      </c>
      <c r="E9" s="53">
        <f>D9+G9</f>
        <v>673984755</v>
      </c>
      <c r="F9" s="54">
        <v>32377674714</v>
      </c>
      <c r="G9" s="40" t="s">
        <v>235</v>
      </c>
      <c r="H9" s="2"/>
      <c r="I9" s="2"/>
      <c r="J9" s="2"/>
    </row>
    <row r="10" spans="1:10">
      <c r="A10" s="36" t="s">
        <v>236</v>
      </c>
      <c r="B10" s="24" t="s">
        <v>237</v>
      </c>
      <c r="C10" s="24" t="s">
        <v>13</v>
      </c>
      <c r="D10" s="37"/>
      <c r="E10" s="41"/>
      <c r="F10" s="39" t="s">
        <v>238</v>
      </c>
      <c r="G10" s="40" t="s">
        <v>239</v>
      </c>
      <c r="H10" s="2"/>
      <c r="I10" s="2"/>
      <c r="J10" s="2"/>
    </row>
    <row r="11" spans="1:10" ht="26.25">
      <c r="A11" s="42" t="s">
        <v>240</v>
      </c>
      <c r="B11" s="24" t="s">
        <v>241</v>
      </c>
      <c r="C11" s="24" t="s">
        <v>13</v>
      </c>
      <c r="D11" s="37">
        <v>660630305</v>
      </c>
      <c r="E11" s="41">
        <f t="shared" ref="E11:E16" si="0">D11+G11</f>
        <v>673984755</v>
      </c>
      <c r="F11" s="39">
        <f>F9-F10</f>
        <v>32317268641</v>
      </c>
      <c r="G11" s="40" t="s">
        <v>235</v>
      </c>
      <c r="H11" s="2"/>
      <c r="I11" s="2"/>
      <c r="J11" s="2"/>
    </row>
    <row r="12" spans="1:10">
      <c r="A12" s="36" t="s">
        <v>242</v>
      </c>
      <c r="B12" s="24" t="s">
        <v>243</v>
      </c>
      <c r="C12" s="24" t="s">
        <v>244</v>
      </c>
      <c r="D12" s="37">
        <v>72733777</v>
      </c>
      <c r="E12" s="41">
        <f t="shared" si="0"/>
        <v>88777485</v>
      </c>
      <c r="F12" s="39">
        <f>25950325928</f>
        <v>25950325928</v>
      </c>
      <c r="G12" s="40" t="s">
        <v>245</v>
      </c>
      <c r="H12" s="2"/>
      <c r="I12" s="2"/>
      <c r="J12" s="2"/>
    </row>
    <row r="13" spans="1:10" ht="26.25">
      <c r="A13" s="42" t="s">
        <v>246</v>
      </c>
      <c r="B13" s="24" t="s">
        <v>247</v>
      </c>
      <c r="C13" s="24" t="s">
        <v>13</v>
      </c>
      <c r="D13" s="37">
        <v>587896528</v>
      </c>
      <c r="E13" s="41">
        <f t="shared" si="0"/>
        <v>585207270</v>
      </c>
      <c r="F13" s="39">
        <f>F11-F12</f>
        <v>6366942713</v>
      </c>
      <c r="G13" s="40" t="s">
        <v>248</v>
      </c>
      <c r="H13" s="2"/>
      <c r="I13" s="2"/>
      <c r="J13" s="2"/>
    </row>
    <row r="14" spans="1:10">
      <c r="A14" s="42" t="s">
        <v>249</v>
      </c>
      <c r="B14" s="24" t="s">
        <v>250</v>
      </c>
      <c r="C14" s="24" t="s">
        <v>251</v>
      </c>
      <c r="D14" s="37">
        <v>29673460</v>
      </c>
      <c r="E14" s="41">
        <f t="shared" si="0"/>
        <v>29723810</v>
      </c>
      <c r="F14" s="39">
        <v>757816633</v>
      </c>
      <c r="G14" s="40" t="s">
        <v>252</v>
      </c>
      <c r="H14" s="2"/>
      <c r="I14" s="2"/>
      <c r="J14" s="2"/>
    </row>
    <row r="15" spans="1:10">
      <c r="A15" s="42" t="s">
        <v>253</v>
      </c>
      <c r="B15" s="24" t="s">
        <v>254</v>
      </c>
      <c r="C15" s="24" t="s">
        <v>255</v>
      </c>
      <c r="D15" s="37">
        <v>7444868</v>
      </c>
      <c r="E15" s="41">
        <f t="shared" si="0"/>
        <v>7444868</v>
      </c>
      <c r="F15" s="39">
        <v>61043263</v>
      </c>
      <c r="G15" s="40" t="s">
        <v>256</v>
      </c>
      <c r="H15" s="2"/>
      <c r="I15" s="2"/>
      <c r="J15" s="2"/>
    </row>
    <row r="16" spans="1:10">
      <c r="A16" s="42" t="s">
        <v>257</v>
      </c>
      <c r="B16" s="24" t="s">
        <v>258</v>
      </c>
      <c r="C16" s="24" t="s">
        <v>13</v>
      </c>
      <c r="D16" s="37">
        <v>7444868</v>
      </c>
      <c r="E16" s="41">
        <f t="shared" si="0"/>
        <v>7444868</v>
      </c>
      <c r="F16" s="39">
        <v>58294063</v>
      </c>
      <c r="G16" s="40" t="s">
        <v>256</v>
      </c>
      <c r="H16" s="2"/>
      <c r="I16" s="2"/>
      <c r="J16" s="2"/>
    </row>
    <row r="17" spans="1:10">
      <c r="A17" s="42" t="s">
        <v>259</v>
      </c>
      <c r="B17" s="24" t="s">
        <v>260</v>
      </c>
      <c r="C17" s="24" t="s">
        <v>13</v>
      </c>
      <c r="D17" s="37">
        <v>447533713</v>
      </c>
      <c r="E17" s="41">
        <v>526611355</v>
      </c>
      <c r="F17" s="39">
        <v>4410686856</v>
      </c>
      <c r="G17" s="40" t="s">
        <v>256</v>
      </c>
      <c r="H17" s="2"/>
      <c r="I17" s="2"/>
      <c r="J17" s="2"/>
    </row>
    <row r="18" spans="1:10">
      <c r="A18" s="42" t="s">
        <v>261</v>
      </c>
      <c r="B18" s="24" t="s">
        <v>262</v>
      </c>
      <c r="C18" s="24" t="s">
        <v>13</v>
      </c>
      <c r="D18" s="37">
        <v>1219888306</v>
      </c>
      <c r="E18" s="41">
        <v>1334945240</v>
      </c>
      <c r="F18" s="39">
        <v>7323945825</v>
      </c>
      <c r="G18" s="40" t="s">
        <v>263</v>
      </c>
      <c r="H18" s="2"/>
      <c r="I18" s="2"/>
      <c r="J18" s="2"/>
    </row>
    <row r="19" spans="1:10" ht="26.25">
      <c r="A19" s="42" t="s">
        <v>264</v>
      </c>
      <c r="B19" s="24" t="s">
        <v>265</v>
      </c>
      <c r="C19" s="24" t="s">
        <v>13</v>
      </c>
      <c r="D19" s="37">
        <v>-1057296899</v>
      </c>
      <c r="E19" s="41">
        <f>E13+(E14-E15)-(E17+E18)</f>
        <v>-1254070383</v>
      </c>
      <c r="F19" s="43">
        <f>F13+(F14-F15)-(F17+F18)</f>
        <v>-4670916598</v>
      </c>
      <c r="G19" s="44" t="s">
        <v>266</v>
      </c>
      <c r="H19" s="2"/>
      <c r="I19" s="2"/>
      <c r="J19" s="2"/>
    </row>
    <row r="20" spans="1:10">
      <c r="A20" s="42" t="s">
        <v>267</v>
      </c>
      <c r="B20" s="24" t="s">
        <v>268</v>
      </c>
      <c r="C20" s="24" t="s">
        <v>13</v>
      </c>
      <c r="D20" s="37"/>
      <c r="E20" s="41"/>
      <c r="F20" s="39">
        <v>141270057</v>
      </c>
      <c r="G20" s="44" t="s">
        <v>239</v>
      </c>
      <c r="H20" s="2"/>
      <c r="I20" s="2"/>
      <c r="J20" s="2"/>
    </row>
    <row r="21" spans="1:10">
      <c r="A21" s="42" t="s">
        <v>269</v>
      </c>
      <c r="B21" s="24" t="s">
        <v>270</v>
      </c>
      <c r="C21" s="24" t="s">
        <v>13</v>
      </c>
      <c r="D21" s="37"/>
      <c r="E21" s="41"/>
      <c r="F21" s="39">
        <v>159673688</v>
      </c>
      <c r="G21" s="44" t="s">
        <v>239</v>
      </c>
      <c r="H21" s="2"/>
      <c r="I21" s="2"/>
      <c r="J21" s="2"/>
    </row>
    <row r="22" spans="1:10">
      <c r="A22" s="42" t="s">
        <v>271</v>
      </c>
      <c r="B22" s="24" t="s">
        <v>272</v>
      </c>
      <c r="C22" s="24" t="s">
        <v>13</v>
      </c>
      <c r="D22" s="37"/>
      <c r="E22" s="41"/>
      <c r="F22" s="39">
        <f>F20-F21</f>
        <v>-18403631</v>
      </c>
      <c r="G22" s="44" t="s">
        <v>239</v>
      </c>
      <c r="H22" s="2"/>
      <c r="I22" s="2"/>
      <c r="J22" s="2"/>
    </row>
    <row r="23" spans="1:10">
      <c r="A23" s="42" t="s">
        <v>273</v>
      </c>
      <c r="B23" s="24" t="s">
        <v>274</v>
      </c>
      <c r="C23" s="24" t="s">
        <v>13</v>
      </c>
      <c r="D23" s="37">
        <v>-1057296899</v>
      </c>
      <c r="E23" s="41">
        <f>E19+E22</f>
        <v>-1254070383</v>
      </c>
      <c r="F23" s="43">
        <f>F19+F22</f>
        <v>-4689320229</v>
      </c>
      <c r="G23" s="44" t="s">
        <v>266</v>
      </c>
      <c r="H23" s="2"/>
      <c r="I23" s="2"/>
      <c r="J23" s="2"/>
    </row>
    <row r="24" spans="1:10">
      <c r="A24" s="42" t="s">
        <v>275</v>
      </c>
      <c r="B24" s="24" t="s">
        <v>276</v>
      </c>
      <c r="C24" s="24" t="s">
        <v>277</v>
      </c>
      <c r="D24" s="37"/>
      <c r="E24" s="41"/>
      <c r="F24" s="39" t="s">
        <v>239</v>
      </c>
      <c r="G24" s="44" t="s">
        <v>239</v>
      </c>
      <c r="H24" s="2"/>
      <c r="I24" s="2"/>
      <c r="J24" s="2"/>
    </row>
    <row r="25" spans="1:10">
      <c r="A25" s="42" t="s">
        <v>278</v>
      </c>
      <c r="B25" s="24" t="s">
        <v>279</v>
      </c>
      <c r="C25" s="24" t="s">
        <v>277</v>
      </c>
      <c r="D25" s="37"/>
      <c r="E25" s="41"/>
      <c r="F25" s="39" t="s">
        <v>239</v>
      </c>
      <c r="G25" s="44" t="s">
        <v>239</v>
      </c>
      <c r="H25" s="2"/>
      <c r="I25" s="2"/>
      <c r="J25" s="2"/>
    </row>
    <row r="26" spans="1:10" ht="26.25">
      <c r="A26" s="42" t="s">
        <v>280</v>
      </c>
      <c r="B26" s="24" t="s">
        <v>281</v>
      </c>
      <c r="C26" s="24" t="s">
        <v>13</v>
      </c>
      <c r="D26" s="37">
        <v>-1057296899</v>
      </c>
      <c r="E26" s="38">
        <f>E23</f>
        <v>-1254070383</v>
      </c>
      <c r="F26" s="45">
        <v>-4689320229</v>
      </c>
      <c r="G26" s="44" t="s">
        <v>266</v>
      </c>
      <c r="H26" s="2"/>
      <c r="I26" s="2"/>
      <c r="J26" s="2"/>
    </row>
    <row r="27" spans="1:10" ht="15.75" thickBot="1">
      <c r="A27" s="46" t="s">
        <v>282</v>
      </c>
      <c r="B27" s="25" t="s">
        <v>283</v>
      </c>
      <c r="C27" s="25" t="s">
        <v>13</v>
      </c>
      <c r="D27" s="47"/>
      <c r="E27" s="48" t="s">
        <v>239</v>
      </c>
      <c r="F27" s="49" t="s">
        <v>239</v>
      </c>
      <c r="G27" s="50" t="s">
        <v>239</v>
      </c>
      <c r="H27" s="2"/>
      <c r="I27" s="2"/>
      <c r="J27" s="2"/>
    </row>
    <row r="29" spans="1:10">
      <c r="D29" s="164" t="s">
        <v>284</v>
      </c>
      <c r="E29" s="164"/>
      <c r="F29" s="164"/>
    </row>
    <row r="30" spans="1:10">
      <c r="A30" s="30" t="s">
        <v>221</v>
      </c>
      <c r="B30" s="168" t="s">
        <v>222</v>
      </c>
      <c r="C30" s="168"/>
      <c r="D30" s="168" t="s">
        <v>285</v>
      </c>
      <c r="E30" s="168"/>
      <c r="F30" s="168"/>
    </row>
    <row r="31" spans="1:10">
      <c r="A31" s="28" t="s">
        <v>223</v>
      </c>
      <c r="B31" s="164" t="s">
        <v>223</v>
      </c>
      <c r="C31" s="164"/>
      <c r="D31" s="164" t="s">
        <v>286</v>
      </c>
      <c r="E31" s="164"/>
      <c r="F31" s="164"/>
    </row>
    <row r="35" spans="2:6">
      <c r="B35" s="160" t="s">
        <v>224</v>
      </c>
      <c r="C35" s="160"/>
      <c r="D35" s="165"/>
      <c r="E35" s="165"/>
      <c r="F35" s="165"/>
    </row>
  </sheetData>
  <mergeCells count="11">
    <mergeCell ref="B31:C31"/>
    <mergeCell ref="D31:F31"/>
    <mergeCell ref="B35:C35"/>
    <mergeCell ref="D35:F35"/>
    <mergeCell ref="C1:F1"/>
    <mergeCell ref="C2:F2"/>
    <mergeCell ref="A5:F5"/>
    <mergeCell ref="A6:F6"/>
    <mergeCell ref="D29:F29"/>
    <mergeCell ref="B30:C30"/>
    <mergeCell ref="D30:F30"/>
  </mergeCells>
  <pageMargins left="0.41" right="0.16" top="0.39"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K452"/>
  <sheetViews>
    <sheetView topLeftCell="A91" workbookViewId="0">
      <selection activeCell="E106" sqref="E106"/>
    </sheetView>
  </sheetViews>
  <sheetFormatPr defaultRowHeight="12.75"/>
  <cols>
    <col min="1" max="1" width="19.28515625" style="72" customWidth="1"/>
    <col min="2" max="2" width="14.5703125" style="72" customWidth="1"/>
    <col min="3" max="3" width="11.85546875" style="72" customWidth="1"/>
    <col min="4" max="4" width="13.28515625" style="72" customWidth="1"/>
    <col min="5" max="5" width="12.28515625" style="72" customWidth="1"/>
    <col min="6" max="6" width="12" style="72" customWidth="1"/>
    <col min="7" max="7" width="13.42578125" style="72" customWidth="1"/>
    <col min="8" max="8" width="18.5703125" style="70" customWidth="1"/>
    <col min="9" max="9" width="20" style="71" customWidth="1"/>
    <col min="10" max="10" width="18.5703125" style="70" customWidth="1"/>
    <col min="11" max="11" width="20.28515625" style="70" customWidth="1"/>
    <col min="12" max="16384" width="9.140625" style="72"/>
  </cols>
  <sheetData>
    <row r="1" spans="1:7" ht="12.75" customHeight="1">
      <c r="A1" s="174" t="s">
        <v>287</v>
      </c>
      <c r="B1" s="174"/>
      <c r="C1" s="174"/>
      <c r="D1" s="174"/>
      <c r="E1" s="175" t="s">
        <v>288</v>
      </c>
      <c r="F1" s="175"/>
      <c r="G1" s="175"/>
    </row>
    <row r="2" spans="1:7" ht="12.75" customHeight="1">
      <c r="A2" s="73" t="s">
        <v>289</v>
      </c>
      <c r="B2" s="74"/>
      <c r="C2" s="75"/>
      <c r="D2" s="76"/>
      <c r="E2" s="176" t="s">
        <v>290</v>
      </c>
      <c r="F2" s="176"/>
      <c r="G2" s="176"/>
    </row>
    <row r="3" spans="1:7" ht="15.75" customHeight="1">
      <c r="A3" s="77"/>
      <c r="B3" s="78"/>
      <c r="C3" s="76"/>
      <c r="D3" s="76"/>
      <c r="E3" s="176"/>
      <c r="F3" s="176"/>
      <c r="G3" s="176"/>
    </row>
    <row r="4" spans="1:7" ht="25.5" customHeight="1">
      <c r="A4" s="177" t="s">
        <v>291</v>
      </c>
      <c r="B4" s="177"/>
      <c r="C4" s="177"/>
      <c r="D4" s="177"/>
      <c r="E4" s="177"/>
      <c r="F4" s="177"/>
      <c r="G4" s="177"/>
    </row>
    <row r="5" spans="1:7">
      <c r="A5" s="178" t="s">
        <v>292</v>
      </c>
      <c r="B5" s="178"/>
      <c r="C5" s="178"/>
      <c r="D5" s="178"/>
      <c r="E5" s="178"/>
      <c r="F5" s="178"/>
      <c r="G5" s="178"/>
    </row>
    <row r="6" spans="1:7" ht="8.25" customHeight="1">
      <c r="A6" s="79"/>
      <c r="B6" s="75"/>
      <c r="C6" s="75"/>
      <c r="D6" s="75"/>
      <c r="E6" s="75"/>
      <c r="F6" s="75"/>
      <c r="G6" s="75"/>
    </row>
    <row r="7" spans="1:7" ht="15" customHeight="1">
      <c r="A7" s="80" t="s">
        <v>293</v>
      </c>
      <c r="B7" s="75"/>
      <c r="C7" s="75"/>
      <c r="D7" s="75"/>
      <c r="E7" s="75"/>
      <c r="F7" s="75"/>
      <c r="G7" s="75"/>
    </row>
    <row r="8" spans="1:7" ht="15" customHeight="1">
      <c r="A8" s="75" t="s">
        <v>294</v>
      </c>
      <c r="B8" s="75"/>
      <c r="C8" s="75"/>
      <c r="D8" s="75"/>
      <c r="E8" s="75"/>
      <c r="F8" s="75"/>
      <c r="G8" s="75"/>
    </row>
    <row r="9" spans="1:7" ht="15" customHeight="1">
      <c r="A9" s="81" t="s">
        <v>295</v>
      </c>
      <c r="B9" s="75"/>
      <c r="C9" s="75"/>
      <c r="D9" s="75"/>
      <c r="E9" s="75"/>
      <c r="F9" s="75"/>
      <c r="G9" s="75"/>
    </row>
    <row r="10" spans="1:7" ht="15" customHeight="1">
      <c r="A10" s="81" t="s">
        <v>296</v>
      </c>
      <c r="B10" s="75"/>
      <c r="C10" s="75"/>
      <c r="D10" s="75"/>
      <c r="E10" s="75"/>
      <c r="F10" s="75"/>
      <c r="G10" s="75"/>
    </row>
    <row r="11" spans="1:7" ht="15" customHeight="1">
      <c r="A11" s="75" t="s">
        <v>297</v>
      </c>
      <c r="B11" s="75"/>
      <c r="C11" s="75"/>
      <c r="D11" s="75"/>
      <c r="E11" s="75"/>
      <c r="F11" s="75"/>
      <c r="G11" s="75"/>
    </row>
    <row r="12" spans="1:7" ht="15" customHeight="1">
      <c r="A12" s="75"/>
      <c r="B12" s="75"/>
      <c r="C12" s="75"/>
      <c r="D12" s="75"/>
      <c r="E12" s="75"/>
      <c r="F12" s="75"/>
      <c r="G12" s="75"/>
    </row>
    <row r="13" spans="1:7" ht="15" customHeight="1">
      <c r="A13" s="80" t="s">
        <v>298</v>
      </c>
      <c r="B13" s="75"/>
      <c r="C13" s="75"/>
      <c r="D13" s="75"/>
      <c r="E13" s="75"/>
      <c r="F13" s="75"/>
      <c r="G13" s="75"/>
    </row>
    <row r="14" spans="1:7" ht="15" customHeight="1">
      <c r="A14" s="75" t="s">
        <v>299</v>
      </c>
      <c r="B14" s="75"/>
      <c r="C14" s="75"/>
      <c r="D14" s="75"/>
      <c r="E14" s="75"/>
      <c r="F14" s="75"/>
      <c r="G14" s="75"/>
    </row>
    <row r="15" spans="1:7" ht="15" customHeight="1">
      <c r="A15" s="75" t="s">
        <v>300</v>
      </c>
      <c r="B15" s="75"/>
      <c r="C15" s="75"/>
      <c r="D15" s="75"/>
      <c r="E15" s="75"/>
      <c r="F15" s="75"/>
      <c r="G15" s="75"/>
    </row>
    <row r="16" spans="1:7" ht="15" customHeight="1">
      <c r="A16" s="75"/>
      <c r="B16" s="75"/>
      <c r="C16" s="75"/>
      <c r="D16" s="75"/>
      <c r="E16" s="75"/>
      <c r="F16" s="75"/>
      <c r="G16" s="75"/>
    </row>
    <row r="17" spans="1:7" ht="15" customHeight="1">
      <c r="A17" s="80" t="s">
        <v>301</v>
      </c>
      <c r="B17" s="75"/>
      <c r="C17" s="75"/>
      <c r="D17" s="75"/>
      <c r="E17" s="75"/>
      <c r="F17" s="75"/>
      <c r="G17" s="75"/>
    </row>
    <row r="18" spans="1:7" ht="30" customHeight="1">
      <c r="A18" s="179" t="s">
        <v>302</v>
      </c>
      <c r="B18" s="179"/>
      <c r="C18" s="179"/>
      <c r="D18" s="179"/>
      <c r="E18" s="179"/>
      <c r="F18" s="179"/>
      <c r="G18" s="179"/>
    </row>
    <row r="19" spans="1:7" ht="15" customHeight="1">
      <c r="A19" s="75" t="s">
        <v>303</v>
      </c>
      <c r="B19" s="75"/>
      <c r="C19" s="75"/>
      <c r="D19" s="75"/>
      <c r="E19" s="75"/>
      <c r="F19" s="75"/>
      <c r="G19" s="75"/>
    </row>
    <row r="20" spans="1:7" ht="33" customHeight="1">
      <c r="A20" s="169" t="s">
        <v>304</v>
      </c>
      <c r="B20" s="169"/>
      <c r="C20" s="169"/>
      <c r="D20" s="169"/>
      <c r="E20" s="169"/>
      <c r="F20" s="169"/>
      <c r="G20" s="169"/>
    </row>
    <row r="21" spans="1:7" ht="15" customHeight="1">
      <c r="A21" s="75" t="s">
        <v>305</v>
      </c>
      <c r="B21" s="75"/>
      <c r="C21" s="75"/>
      <c r="D21" s="75"/>
      <c r="E21" s="75"/>
      <c r="F21" s="75"/>
      <c r="G21" s="75"/>
    </row>
    <row r="22" spans="1:7" ht="15" customHeight="1">
      <c r="A22" s="75"/>
      <c r="B22" s="75"/>
      <c r="C22" s="75"/>
      <c r="D22" s="75"/>
      <c r="E22" s="75"/>
      <c r="F22" s="75"/>
      <c r="G22" s="75"/>
    </row>
    <row r="23" spans="1:7" ht="15" customHeight="1">
      <c r="A23" s="80" t="s">
        <v>306</v>
      </c>
      <c r="B23" s="75"/>
      <c r="C23" s="75"/>
      <c r="D23" s="75"/>
      <c r="E23" s="75"/>
      <c r="F23" s="75"/>
      <c r="G23" s="75"/>
    </row>
    <row r="24" spans="1:7" ht="15" customHeight="1">
      <c r="A24" s="80" t="s">
        <v>307</v>
      </c>
      <c r="B24" s="75"/>
      <c r="C24" s="75"/>
      <c r="D24" s="75"/>
      <c r="E24" s="75"/>
      <c r="F24" s="75"/>
      <c r="G24" s="75"/>
    </row>
    <row r="25" spans="1:7" ht="15" customHeight="1">
      <c r="A25" s="82" t="s">
        <v>308</v>
      </c>
      <c r="B25" s="75"/>
      <c r="C25" s="75"/>
      <c r="D25" s="75"/>
      <c r="E25" s="75"/>
      <c r="F25" s="75"/>
      <c r="G25" s="75"/>
    </row>
    <row r="26" spans="1:7" ht="15" customHeight="1">
      <c r="A26" s="170" t="s">
        <v>309</v>
      </c>
      <c r="B26" s="170"/>
      <c r="C26" s="170"/>
      <c r="D26" s="170"/>
      <c r="E26" s="170"/>
      <c r="F26" s="170"/>
      <c r="G26" s="170"/>
    </row>
    <row r="27" spans="1:7" ht="15" customHeight="1">
      <c r="A27" s="75"/>
      <c r="B27" s="75"/>
      <c r="C27" s="75"/>
      <c r="D27" s="75"/>
      <c r="E27" s="75"/>
      <c r="F27" s="75"/>
      <c r="G27" s="75"/>
    </row>
    <row r="28" spans="1:7" ht="15" customHeight="1">
      <c r="A28" s="80" t="s">
        <v>310</v>
      </c>
      <c r="B28" s="75"/>
      <c r="C28" s="75"/>
      <c r="D28" s="75"/>
      <c r="E28" s="75"/>
      <c r="F28" s="75"/>
      <c r="G28" s="75"/>
    </row>
    <row r="29" spans="1:7" ht="15" customHeight="1">
      <c r="A29" s="83" t="s">
        <v>311</v>
      </c>
      <c r="B29" s="75"/>
      <c r="C29" s="75"/>
      <c r="D29" s="75"/>
      <c r="E29" s="75"/>
      <c r="F29" s="75"/>
      <c r="G29" s="75"/>
    </row>
    <row r="30" spans="1:7" ht="15" customHeight="1">
      <c r="A30" s="83" t="s">
        <v>312</v>
      </c>
      <c r="B30" s="75"/>
      <c r="C30" s="75"/>
      <c r="D30" s="75"/>
      <c r="E30" s="75"/>
      <c r="F30" s="75"/>
      <c r="G30" s="75"/>
    </row>
    <row r="31" spans="1:7" ht="15" customHeight="1">
      <c r="A31" s="83" t="s">
        <v>313</v>
      </c>
      <c r="B31" s="75"/>
      <c r="C31" s="75"/>
      <c r="D31" s="75"/>
      <c r="E31" s="75"/>
      <c r="F31" s="75"/>
      <c r="G31" s="75"/>
    </row>
    <row r="32" spans="1:7" ht="15" customHeight="1">
      <c r="A32" s="83" t="s">
        <v>314</v>
      </c>
      <c r="B32" s="75"/>
      <c r="C32" s="75"/>
      <c r="D32" s="75"/>
      <c r="E32" s="75"/>
      <c r="F32" s="75"/>
      <c r="G32" s="75"/>
    </row>
    <row r="33" spans="1:7" ht="15" customHeight="1">
      <c r="A33" s="79"/>
      <c r="B33" s="75"/>
      <c r="C33" s="75"/>
      <c r="D33" s="75"/>
      <c r="E33" s="75"/>
      <c r="F33" s="75"/>
      <c r="G33" s="75"/>
    </row>
    <row r="34" spans="1:7" ht="15" customHeight="1">
      <c r="A34" s="84" t="s">
        <v>315</v>
      </c>
      <c r="B34" s="75"/>
      <c r="C34" s="75"/>
      <c r="D34" s="75"/>
      <c r="E34" s="75"/>
      <c r="F34" s="75"/>
      <c r="G34" s="75"/>
    </row>
    <row r="35" spans="1:7" ht="15" customHeight="1">
      <c r="A35" s="83" t="s">
        <v>316</v>
      </c>
      <c r="B35" s="75"/>
      <c r="C35" s="75"/>
      <c r="D35" s="75"/>
      <c r="E35" s="75"/>
      <c r="F35" s="75"/>
      <c r="G35" s="75"/>
    </row>
    <row r="36" spans="1:7" ht="15" customHeight="1">
      <c r="A36" s="83" t="s">
        <v>317</v>
      </c>
      <c r="B36" s="75"/>
      <c r="C36" s="75"/>
      <c r="D36" s="75"/>
      <c r="E36" s="75"/>
      <c r="F36" s="75"/>
      <c r="G36" s="75"/>
    </row>
    <row r="37" spans="1:7" ht="15" customHeight="1">
      <c r="A37" s="79"/>
      <c r="B37" s="75"/>
      <c r="C37" s="75"/>
      <c r="D37" s="75"/>
      <c r="E37" s="75"/>
      <c r="F37" s="75"/>
      <c r="G37" s="75"/>
    </row>
    <row r="38" spans="1:7" ht="15" customHeight="1">
      <c r="A38" s="84" t="s">
        <v>318</v>
      </c>
      <c r="B38" s="75"/>
      <c r="C38" s="75"/>
      <c r="D38" s="75"/>
      <c r="E38" s="75"/>
      <c r="F38" s="75"/>
      <c r="G38" s="75"/>
    </row>
    <row r="39" spans="1:7" ht="15" customHeight="1">
      <c r="A39" s="170" t="s">
        <v>319</v>
      </c>
      <c r="B39" s="171"/>
      <c r="C39" s="171"/>
      <c r="D39" s="171"/>
      <c r="E39" s="171"/>
      <c r="F39" s="171"/>
      <c r="G39" s="171"/>
    </row>
    <row r="40" spans="1:7" ht="15" customHeight="1">
      <c r="A40" s="170" t="s">
        <v>320</v>
      </c>
      <c r="B40" s="171"/>
      <c r="C40" s="171"/>
      <c r="D40" s="171"/>
      <c r="E40" s="171"/>
      <c r="F40" s="171"/>
      <c r="G40" s="171"/>
    </row>
    <row r="41" spans="1:7" ht="15" customHeight="1">
      <c r="A41" s="85"/>
      <c r="B41" s="85"/>
      <c r="C41" s="85"/>
      <c r="D41" s="85"/>
      <c r="E41" s="85"/>
      <c r="F41" s="85"/>
      <c r="G41" s="85"/>
    </row>
    <row r="42" spans="1:7" ht="15" customHeight="1">
      <c r="A42" s="84" t="s">
        <v>321</v>
      </c>
      <c r="B42" s="75"/>
      <c r="C42" s="75"/>
      <c r="D42" s="75"/>
      <c r="E42" s="75"/>
      <c r="F42" s="75"/>
      <c r="G42" s="75"/>
    </row>
    <row r="43" spans="1:7" ht="31.5" customHeight="1">
      <c r="A43" s="172" t="s">
        <v>322</v>
      </c>
      <c r="B43" s="172"/>
      <c r="C43" s="172"/>
      <c r="D43" s="172"/>
      <c r="E43" s="172"/>
      <c r="F43" s="172"/>
      <c r="G43" s="172"/>
    </row>
    <row r="44" spans="1:7" ht="46.5" customHeight="1">
      <c r="A44" s="173" t="s">
        <v>323</v>
      </c>
      <c r="B44" s="173"/>
      <c r="C44" s="173"/>
      <c r="D44" s="173"/>
      <c r="E44" s="173"/>
      <c r="F44" s="173"/>
      <c r="G44" s="173"/>
    </row>
    <row r="45" spans="1:7" ht="15" customHeight="1">
      <c r="A45" s="83" t="s">
        <v>324</v>
      </c>
      <c r="B45" s="75"/>
      <c r="C45" s="75"/>
      <c r="D45" s="75"/>
      <c r="E45" s="75"/>
      <c r="F45" s="75"/>
      <c r="G45" s="75"/>
    </row>
    <row r="46" spans="1:7" ht="15" customHeight="1">
      <c r="A46" s="173" t="s">
        <v>325</v>
      </c>
      <c r="B46" s="173"/>
      <c r="C46" s="173"/>
      <c r="D46" s="173"/>
      <c r="E46" s="173"/>
      <c r="F46" s="173"/>
      <c r="G46" s="173"/>
    </row>
    <row r="47" spans="1:7" ht="11.25" customHeight="1">
      <c r="A47" s="79"/>
      <c r="B47" s="75"/>
      <c r="C47" s="75"/>
      <c r="D47" s="75"/>
      <c r="E47" s="75"/>
      <c r="F47" s="75"/>
      <c r="G47" s="75"/>
    </row>
    <row r="48" spans="1:7" ht="15" customHeight="1">
      <c r="A48" s="84" t="s">
        <v>326</v>
      </c>
      <c r="B48" s="75"/>
      <c r="C48" s="75"/>
      <c r="D48" s="75"/>
      <c r="E48" s="75"/>
      <c r="F48" s="75"/>
      <c r="G48" s="75"/>
    </row>
    <row r="49" spans="1:7" ht="34.5" customHeight="1">
      <c r="A49" s="173" t="s">
        <v>327</v>
      </c>
      <c r="B49" s="173"/>
      <c r="C49" s="173"/>
      <c r="D49" s="173"/>
      <c r="E49" s="173"/>
      <c r="F49" s="173"/>
      <c r="G49" s="173"/>
    </row>
    <row r="50" spans="1:7" ht="15" customHeight="1">
      <c r="A50" s="83" t="s">
        <v>328</v>
      </c>
      <c r="B50" s="75"/>
      <c r="C50" s="75"/>
      <c r="D50" s="75"/>
      <c r="E50" s="75"/>
      <c r="F50" s="75"/>
      <c r="G50" s="75"/>
    </row>
    <row r="51" spans="1:7" ht="15" customHeight="1">
      <c r="A51" s="83"/>
      <c r="B51" s="75"/>
      <c r="C51" s="75"/>
      <c r="D51" s="75"/>
      <c r="E51" s="75"/>
      <c r="F51" s="75"/>
      <c r="G51" s="75"/>
    </row>
    <row r="52" spans="1:7" ht="15" customHeight="1">
      <c r="A52" s="84" t="s">
        <v>329</v>
      </c>
      <c r="B52" s="75"/>
      <c r="C52" s="75"/>
      <c r="D52" s="75"/>
      <c r="E52" s="75"/>
      <c r="F52" s="75"/>
      <c r="G52" s="75"/>
    </row>
    <row r="53" spans="1:7" ht="15" customHeight="1">
      <c r="A53" s="171" t="s">
        <v>330</v>
      </c>
      <c r="B53" s="171"/>
      <c r="C53" s="171"/>
      <c r="D53" s="171"/>
      <c r="E53" s="171"/>
      <c r="F53" s="171"/>
      <c r="G53" s="171"/>
    </row>
    <row r="54" spans="1:7" ht="15" customHeight="1">
      <c r="A54" s="183" t="s">
        <v>331</v>
      </c>
      <c r="B54" s="184"/>
      <c r="C54" s="184"/>
      <c r="D54" s="184"/>
      <c r="E54" s="184"/>
      <c r="F54" s="184"/>
      <c r="G54" s="184"/>
    </row>
    <row r="55" spans="1:7" ht="35.25" customHeight="1">
      <c r="A55" s="173" t="s">
        <v>332</v>
      </c>
      <c r="B55" s="173"/>
      <c r="C55" s="173"/>
      <c r="D55" s="173"/>
      <c r="E55" s="173"/>
      <c r="F55" s="173"/>
      <c r="G55" s="173"/>
    </row>
    <row r="56" spans="1:7" ht="15" customHeight="1">
      <c r="A56" s="173" t="s">
        <v>333</v>
      </c>
      <c r="B56" s="173"/>
      <c r="C56" s="173"/>
      <c r="D56" s="173"/>
      <c r="E56" s="173"/>
      <c r="F56" s="173"/>
      <c r="G56" s="173"/>
    </row>
    <row r="57" spans="1:7" ht="30.75" customHeight="1">
      <c r="A57" s="173" t="s">
        <v>334</v>
      </c>
      <c r="B57" s="173"/>
      <c r="C57" s="173"/>
      <c r="D57" s="173"/>
      <c r="E57" s="173"/>
      <c r="F57" s="173"/>
      <c r="G57" s="173"/>
    </row>
    <row r="58" spans="1:7" ht="15" customHeight="1">
      <c r="A58" s="83" t="s">
        <v>335</v>
      </c>
      <c r="B58" s="75"/>
      <c r="C58" s="75"/>
      <c r="D58" s="75"/>
      <c r="E58" s="75"/>
      <c r="F58" s="75"/>
      <c r="G58" s="75"/>
    </row>
    <row r="59" spans="1:7" ht="15" customHeight="1">
      <c r="A59" s="83"/>
      <c r="B59" s="75"/>
      <c r="C59" s="75"/>
      <c r="D59" s="75"/>
      <c r="E59" s="75"/>
      <c r="F59" s="75"/>
      <c r="G59" s="75"/>
    </row>
    <row r="60" spans="1:7" ht="15" customHeight="1">
      <c r="A60" s="84" t="s">
        <v>336</v>
      </c>
      <c r="B60" s="75"/>
      <c r="C60" s="75"/>
      <c r="D60" s="75"/>
      <c r="E60" s="75"/>
      <c r="F60" s="75"/>
      <c r="G60" s="75"/>
    </row>
    <row r="61" spans="1:7" ht="30" customHeight="1">
      <c r="A61" s="180" t="s">
        <v>337</v>
      </c>
      <c r="B61" s="169"/>
      <c r="C61" s="169"/>
      <c r="D61" s="169"/>
      <c r="E61" s="169"/>
      <c r="F61" s="169"/>
      <c r="G61" s="169"/>
    </row>
    <row r="62" spans="1:7" ht="15" customHeight="1">
      <c r="A62" s="169" t="s">
        <v>338</v>
      </c>
      <c r="B62" s="169"/>
      <c r="C62" s="169"/>
      <c r="D62" s="169"/>
      <c r="E62" s="169"/>
      <c r="F62" s="169"/>
      <c r="G62" s="169"/>
    </row>
    <row r="63" spans="1:7" ht="15" customHeight="1">
      <c r="A63" s="86"/>
      <c r="B63" s="86"/>
      <c r="C63" s="86"/>
      <c r="D63" s="86"/>
      <c r="E63" s="86"/>
      <c r="F63" s="86"/>
      <c r="G63" s="86"/>
    </row>
    <row r="64" spans="1:7" ht="15" customHeight="1">
      <c r="A64" s="87" t="s">
        <v>339</v>
      </c>
      <c r="B64" s="75"/>
      <c r="C64" s="75"/>
      <c r="D64" s="75"/>
      <c r="E64" s="75"/>
      <c r="F64" s="75"/>
      <c r="G64" s="75"/>
    </row>
    <row r="65" spans="1:7" ht="29.25" customHeight="1">
      <c r="A65" s="172" t="s">
        <v>340</v>
      </c>
      <c r="B65" s="172"/>
      <c r="C65" s="172"/>
      <c r="D65" s="172"/>
      <c r="E65" s="172"/>
      <c r="F65" s="172"/>
      <c r="G65" s="172"/>
    </row>
    <row r="66" spans="1:7" ht="15" customHeight="1">
      <c r="A66" s="173" t="s">
        <v>341</v>
      </c>
      <c r="B66" s="173"/>
      <c r="C66" s="173"/>
      <c r="D66" s="173"/>
      <c r="E66" s="173"/>
      <c r="F66" s="173"/>
      <c r="G66" s="173"/>
    </row>
    <row r="67" spans="1:7" ht="15" customHeight="1">
      <c r="A67" s="181" t="s">
        <v>342</v>
      </c>
      <c r="B67" s="182"/>
      <c r="C67" s="182"/>
      <c r="D67" s="182"/>
      <c r="E67" s="182"/>
      <c r="F67" s="182"/>
      <c r="G67" s="182"/>
    </row>
    <row r="68" spans="1:7" ht="15" customHeight="1">
      <c r="A68" s="181" t="s">
        <v>343</v>
      </c>
      <c r="B68" s="182"/>
      <c r="C68" s="182"/>
      <c r="D68" s="182"/>
      <c r="E68" s="182"/>
      <c r="F68" s="182"/>
      <c r="G68" s="182"/>
    </row>
    <row r="69" spans="1:7" ht="15" customHeight="1">
      <c r="A69" s="190" t="s">
        <v>344</v>
      </c>
      <c r="B69" s="190"/>
      <c r="C69" s="190"/>
      <c r="D69" s="190"/>
      <c r="E69" s="190"/>
      <c r="F69" s="190"/>
      <c r="G69" s="190"/>
    </row>
    <row r="70" spans="1:7" ht="17.25" customHeight="1">
      <c r="A70" s="88"/>
      <c r="B70" s="88"/>
      <c r="C70" s="88"/>
      <c r="D70" s="88"/>
      <c r="E70" s="88"/>
      <c r="F70" s="88"/>
      <c r="G70" s="88"/>
    </row>
    <row r="71" spans="1:7" ht="15" customHeight="1">
      <c r="A71" s="84" t="s">
        <v>345</v>
      </c>
      <c r="B71" s="75"/>
      <c r="C71" s="75"/>
      <c r="D71" s="75"/>
      <c r="E71" s="75"/>
      <c r="F71" s="75"/>
      <c r="G71" s="75"/>
    </row>
    <row r="72" spans="1:7" ht="36.75" customHeight="1">
      <c r="A72" s="173" t="s">
        <v>346</v>
      </c>
      <c r="B72" s="191"/>
      <c r="C72" s="191"/>
      <c r="D72" s="191"/>
      <c r="E72" s="191"/>
      <c r="F72" s="191"/>
      <c r="G72" s="191"/>
    </row>
    <row r="73" spans="1:7" ht="28.5" customHeight="1">
      <c r="A73" s="191" t="s">
        <v>347</v>
      </c>
      <c r="B73" s="173"/>
      <c r="C73" s="173"/>
      <c r="D73" s="173"/>
      <c r="E73" s="173"/>
      <c r="F73" s="173"/>
      <c r="G73" s="173"/>
    </row>
    <row r="74" spans="1:7">
      <c r="A74" s="89"/>
      <c r="B74" s="89"/>
      <c r="C74" s="89"/>
      <c r="D74" s="89"/>
      <c r="E74" s="89"/>
      <c r="F74" s="89"/>
      <c r="G74" s="89"/>
    </row>
    <row r="75" spans="1:7" ht="15" customHeight="1">
      <c r="A75" s="90" t="s">
        <v>348</v>
      </c>
      <c r="B75" s="89"/>
      <c r="C75" s="89"/>
      <c r="D75" s="89"/>
      <c r="E75" s="89"/>
      <c r="F75" s="89"/>
      <c r="G75" s="89"/>
    </row>
    <row r="76" spans="1:7" ht="30.75" customHeight="1">
      <c r="A76" s="192" t="s">
        <v>349</v>
      </c>
      <c r="B76" s="192"/>
      <c r="C76" s="192"/>
      <c r="D76" s="192"/>
      <c r="E76" s="192"/>
      <c r="F76" s="192"/>
      <c r="G76" s="192"/>
    </row>
    <row r="77" spans="1:7" ht="15" customHeight="1">
      <c r="A77" s="89"/>
      <c r="B77" s="89"/>
      <c r="C77" s="89"/>
      <c r="D77" s="89"/>
      <c r="E77" s="89"/>
      <c r="F77" s="89"/>
      <c r="G77" s="89"/>
    </row>
    <row r="78" spans="1:7" ht="15" customHeight="1">
      <c r="A78" s="90" t="s">
        <v>350</v>
      </c>
      <c r="B78" s="89"/>
      <c r="C78" s="89"/>
      <c r="D78" s="89"/>
      <c r="E78" s="89"/>
      <c r="F78" s="89"/>
      <c r="G78" s="89"/>
    </row>
    <row r="79" spans="1:7" ht="15" customHeight="1">
      <c r="A79" s="91"/>
      <c r="B79" s="91"/>
      <c r="C79" s="91"/>
      <c r="D79" s="91"/>
      <c r="E79" s="91"/>
      <c r="F79" s="91"/>
      <c r="G79" s="91"/>
    </row>
    <row r="80" spans="1:7" ht="15" customHeight="1">
      <c r="A80" s="84" t="s">
        <v>351</v>
      </c>
      <c r="B80" s="91"/>
      <c r="C80" s="91"/>
      <c r="D80" s="91"/>
      <c r="E80" s="91"/>
      <c r="F80" s="91"/>
      <c r="G80" s="91"/>
    </row>
    <row r="81" spans="1:11" ht="15" customHeight="1">
      <c r="A81" s="91"/>
      <c r="B81" s="91"/>
      <c r="C81" s="91"/>
      <c r="D81" s="91"/>
      <c r="E81" s="91"/>
      <c r="F81" s="91"/>
      <c r="G81" s="91"/>
    </row>
    <row r="82" spans="1:11" ht="15" customHeight="1">
      <c r="A82" s="84" t="s">
        <v>352</v>
      </c>
      <c r="B82" s="91"/>
      <c r="C82" s="91"/>
      <c r="D82" s="91"/>
      <c r="E82" s="91"/>
      <c r="F82" s="91"/>
      <c r="G82" s="91"/>
    </row>
    <row r="83" spans="1:11" ht="15" customHeight="1">
      <c r="A83" s="91"/>
      <c r="B83" s="91"/>
      <c r="C83" s="91"/>
      <c r="D83" s="91"/>
      <c r="E83" s="91"/>
      <c r="F83" s="91"/>
      <c r="G83" s="91"/>
    </row>
    <row r="84" spans="1:11" ht="28.5" customHeight="1">
      <c r="A84" s="193" t="s">
        <v>353</v>
      </c>
      <c r="B84" s="193"/>
      <c r="C84" s="193"/>
      <c r="D84" s="193"/>
      <c r="E84" s="193"/>
      <c r="F84" s="193"/>
      <c r="G84" s="193"/>
    </row>
    <row r="85" spans="1:11" ht="28.5" customHeight="1">
      <c r="A85" s="151"/>
      <c r="B85" s="151"/>
      <c r="C85" s="151"/>
      <c r="D85" s="151"/>
      <c r="E85" s="151"/>
      <c r="F85" s="151"/>
      <c r="G85" s="151"/>
    </row>
    <row r="86" spans="1:11" ht="15" customHeight="1">
      <c r="A86" s="84"/>
      <c r="B86" s="75"/>
      <c r="C86" s="75"/>
      <c r="D86" s="75"/>
      <c r="E86" s="75"/>
      <c r="F86" s="75"/>
      <c r="G86" s="75"/>
    </row>
    <row r="87" spans="1:11" s="94" customFormat="1" ht="15" customHeight="1">
      <c r="A87" s="185" t="s">
        <v>354</v>
      </c>
      <c r="B87" s="185"/>
      <c r="C87" s="185"/>
      <c r="D87" s="186">
        <v>41364</v>
      </c>
      <c r="E87" s="187"/>
      <c r="F87" s="186">
        <v>41274</v>
      </c>
      <c r="G87" s="187"/>
      <c r="H87" s="92"/>
      <c r="I87" s="93"/>
      <c r="J87" s="92"/>
      <c r="K87" s="92"/>
    </row>
    <row r="88" spans="1:11" s="94" customFormat="1" ht="15" customHeight="1">
      <c r="A88" s="188" t="s">
        <v>355</v>
      </c>
      <c r="B88" s="188"/>
      <c r="C88" s="188"/>
      <c r="D88" s="189">
        <v>3783123408</v>
      </c>
      <c r="E88" s="189"/>
      <c r="F88" s="189">
        <v>3283254493</v>
      </c>
      <c r="G88" s="189"/>
      <c r="H88" s="92"/>
      <c r="I88" s="93"/>
      <c r="J88" s="92"/>
      <c r="K88" s="92"/>
    </row>
    <row r="89" spans="1:11" s="94" customFormat="1" ht="15" customHeight="1">
      <c r="A89" s="188" t="s">
        <v>356</v>
      </c>
      <c r="B89" s="188"/>
      <c r="C89" s="188"/>
      <c r="D89" s="198">
        <v>424516470</v>
      </c>
      <c r="E89" s="198"/>
      <c r="F89" s="198">
        <v>961580410</v>
      </c>
      <c r="G89" s="198"/>
      <c r="H89" s="92"/>
      <c r="I89" s="93"/>
      <c r="J89" s="92"/>
      <c r="K89" s="92"/>
    </row>
    <row r="90" spans="1:11" s="94" customFormat="1" ht="15" customHeight="1">
      <c r="A90" s="188" t="s">
        <v>357</v>
      </c>
      <c r="B90" s="188"/>
      <c r="C90" s="188"/>
      <c r="D90" s="194"/>
      <c r="E90" s="194"/>
      <c r="F90" s="198">
        <v>1772922936</v>
      </c>
      <c r="G90" s="198"/>
      <c r="H90" s="92"/>
      <c r="I90" s="93"/>
      <c r="J90" s="92"/>
      <c r="K90" s="92"/>
    </row>
    <row r="91" spans="1:11" s="94" customFormat="1" ht="15" customHeight="1">
      <c r="A91" s="188"/>
      <c r="B91" s="188"/>
      <c r="C91" s="188"/>
      <c r="D91" s="194"/>
      <c r="E91" s="194"/>
      <c r="F91" s="194"/>
      <c r="G91" s="194"/>
      <c r="H91" s="92"/>
      <c r="I91" s="93"/>
      <c r="J91" s="92"/>
      <c r="K91" s="92"/>
    </row>
    <row r="92" spans="1:11" s="94" customFormat="1" ht="15" customHeight="1">
      <c r="A92" s="195" t="s">
        <v>358</v>
      </c>
      <c r="B92" s="187"/>
      <c r="C92" s="187"/>
      <c r="D92" s="196">
        <f>D88+D89+D90+D91</f>
        <v>4207639878</v>
      </c>
      <c r="E92" s="197"/>
      <c r="F92" s="196">
        <f>F88+F89+F90+F91</f>
        <v>6017757839</v>
      </c>
      <c r="G92" s="197"/>
      <c r="H92" s="92"/>
      <c r="I92" s="93"/>
      <c r="J92" s="92"/>
      <c r="K92" s="92"/>
    </row>
    <row r="93" spans="1:11" s="94" customFormat="1" ht="15" customHeight="1">
      <c r="A93" s="95"/>
      <c r="B93" s="96"/>
      <c r="C93" s="96"/>
      <c r="D93" s="97"/>
      <c r="E93" s="97"/>
      <c r="F93" s="97"/>
      <c r="G93" s="98"/>
      <c r="H93" s="92"/>
      <c r="I93" s="93"/>
      <c r="J93" s="92"/>
      <c r="K93" s="92"/>
    </row>
    <row r="94" spans="1:11" s="94" customFormat="1" ht="15" customHeight="1">
      <c r="A94" s="185" t="s">
        <v>359</v>
      </c>
      <c r="B94" s="185"/>
      <c r="C94" s="185"/>
      <c r="D94" s="186">
        <v>41364</v>
      </c>
      <c r="E94" s="187"/>
      <c r="F94" s="186">
        <v>41274</v>
      </c>
      <c r="G94" s="187"/>
      <c r="H94" s="92"/>
      <c r="I94" s="93"/>
      <c r="J94" s="92"/>
      <c r="K94" s="92"/>
    </row>
    <row r="95" spans="1:11" s="94" customFormat="1" ht="15" customHeight="1">
      <c r="A95" s="188" t="s">
        <v>360</v>
      </c>
      <c r="B95" s="188"/>
      <c r="C95" s="188"/>
      <c r="D95" s="198">
        <v>2340732251</v>
      </c>
      <c r="E95" s="198"/>
      <c r="F95" s="198">
        <v>1840000000</v>
      </c>
      <c r="G95" s="198"/>
      <c r="H95" s="92"/>
      <c r="I95" s="93"/>
      <c r="J95" s="92"/>
      <c r="K95" s="92"/>
    </row>
    <row r="96" spans="1:11" s="94" customFormat="1" ht="15" customHeight="1">
      <c r="A96" s="188" t="s">
        <v>361</v>
      </c>
      <c r="B96" s="188"/>
      <c r="C96" s="188"/>
      <c r="D96" s="198"/>
      <c r="E96" s="198"/>
      <c r="F96" s="198"/>
      <c r="G96" s="198"/>
      <c r="H96" s="92" t="s">
        <v>362</v>
      </c>
      <c r="I96" s="93"/>
      <c r="J96" s="92"/>
      <c r="K96" s="92"/>
    </row>
    <row r="97" spans="1:11" s="94" customFormat="1" ht="15" customHeight="1">
      <c r="A97" s="188" t="s">
        <v>363</v>
      </c>
      <c r="B97" s="188"/>
      <c r="C97" s="188"/>
      <c r="D97" s="194"/>
      <c r="E97" s="194"/>
      <c r="F97" s="194"/>
      <c r="G97" s="194"/>
      <c r="H97" s="92"/>
      <c r="I97" s="93"/>
      <c r="J97" s="92"/>
      <c r="K97" s="92"/>
    </row>
    <row r="98" spans="1:11" s="94" customFormat="1" ht="15" customHeight="1">
      <c r="A98" s="195" t="s">
        <v>358</v>
      </c>
      <c r="B98" s="187"/>
      <c r="C98" s="187"/>
      <c r="D98" s="196">
        <f>D95+D96+D97</f>
        <v>2340732251</v>
      </c>
      <c r="E98" s="197"/>
      <c r="F98" s="196">
        <f>F95+F96+F97</f>
        <v>1840000000</v>
      </c>
      <c r="G98" s="197"/>
      <c r="H98" s="92"/>
      <c r="I98" s="93"/>
      <c r="J98" s="92"/>
      <c r="K98" s="92"/>
    </row>
    <row r="99" spans="1:11" s="94" customFormat="1" ht="15" customHeight="1">
      <c r="A99" s="95"/>
      <c r="B99" s="96"/>
      <c r="C99" s="96"/>
      <c r="D99" s="97"/>
      <c r="E99" s="97"/>
      <c r="F99" s="97"/>
      <c r="G99" s="98"/>
      <c r="H99" s="92"/>
      <c r="I99" s="93"/>
      <c r="J99" s="92"/>
      <c r="K99" s="92"/>
    </row>
    <row r="100" spans="1:11" s="94" customFormat="1" ht="15" customHeight="1">
      <c r="A100" s="99" t="s">
        <v>364</v>
      </c>
      <c r="B100" s="99"/>
      <c r="C100" s="98"/>
      <c r="D100" s="186">
        <v>41364</v>
      </c>
      <c r="E100" s="187"/>
      <c r="F100" s="186">
        <v>41274</v>
      </c>
      <c r="G100" s="187"/>
      <c r="H100" s="92"/>
      <c r="I100" s="93"/>
      <c r="J100" s="92"/>
      <c r="K100" s="92"/>
    </row>
    <row r="101" spans="1:11" s="94" customFormat="1" ht="15" customHeight="1">
      <c r="A101" s="199" t="s">
        <v>365</v>
      </c>
      <c r="B101" s="188"/>
      <c r="C101" s="188"/>
      <c r="D101" s="198">
        <v>8179464064</v>
      </c>
      <c r="E101" s="198"/>
      <c r="F101" s="198">
        <v>8373862852</v>
      </c>
      <c r="G101" s="198"/>
      <c r="H101" s="92"/>
      <c r="I101" s="93"/>
      <c r="J101" s="92"/>
      <c r="K101" s="92"/>
    </row>
    <row r="102" spans="1:11" s="94" customFormat="1" ht="15" customHeight="1">
      <c r="A102" s="199" t="s">
        <v>366</v>
      </c>
      <c r="B102" s="188"/>
      <c r="C102" s="188"/>
      <c r="D102" s="198"/>
      <c r="E102" s="198"/>
      <c r="F102" s="198"/>
      <c r="G102" s="198"/>
      <c r="H102" s="92"/>
      <c r="I102" s="93"/>
      <c r="J102" s="92"/>
      <c r="K102" s="92"/>
    </row>
    <row r="103" spans="1:11" s="94" customFormat="1" ht="15" customHeight="1">
      <c r="A103" s="100" t="s">
        <v>367</v>
      </c>
      <c r="B103" s="95"/>
      <c r="C103" s="95"/>
      <c r="D103" s="101"/>
      <c r="E103" s="101"/>
      <c r="F103" s="101"/>
      <c r="G103" s="101"/>
      <c r="H103" s="92"/>
      <c r="I103" s="93"/>
      <c r="J103" s="92"/>
      <c r="K103" s="92"/>
    </row>
    <row r="104" spans="1:11" s="94" customFormat="1" ht="15" customHeight="1">
      <c r="A104" s="199" t="s">
        <v>368</v>
      </c>
      <c r="B104" s="188"/>
      <c r="C104" s="188"/>
      <c r="D104" s="194"/>
      <c r="E104" s="194"/>
      <c r="F104" s="194"/>
      <c r="G104" s="194"/>
      <c r="H104" s="92"/>
      <c r="I104" s="93"/>
      <c r="J104" s="92"/>
      <c r="K104" s="92"/>
    </row>
    <row r="105" spans="1:11" s="94" customFormat="1" ht="15" customHeight="1">
      <c r="A105" s="199" t="s">
        <v>369</v>
      </c>
      <c r="B105" s="188"/>
      <c r="C105" s="188"/>
      <c r="D105" s="198">
        <v>8936917154</v>
      </c>
      <c r="E105" s="198"/>
      <c r="F105" s="198">
        <v>8503579145</v>
      </c>
      <c r="G105" s="198"/>
      <c r="H105" s="92"/>
      <c r="I105" s="93"/>
      <c r="J105" s="92"/>
      <c r="K105" s="92"/>
    </row>
    <row r="106" spans="1:11" s="94" customFormat="1" ht="15" customHeight="1">
      <c r="A106" s="199" t="s">
        <v>370</v>
      </c>
      <c r="B106" s="188"/>
      <c r="C106" s="188"/>
      <c r="D106" s="101"/>
      <c r="E106" s="101">
        <v>3088658585</v>
      </c>
      <c r="F106" s="101"/>
      <c r="G106" s="101"/>
      <c r="H106" s="92"/>
      <c r="I106" s="93"/>
      <c r="J106" s="92"/>
      <c r="K106" s="92"/>
    </row>
    <row r="107" spans="1:11" s="94" customFormat="1" ht="15" customHeight="1">
      <c r="A107" s="199" t="s">
        <v>371</v>
      </c>
      <c r="B107" s="188"/>
      <c r="C107" s="188"/>
      <c r="D107" s="198">
        <v>391548680</v>
      </c>
      <c r="E107" s="198"/>
      <c r="F107" s="198">
        <v>224661404</v>
      </c>
      <c r="G107" s="198"/>
      <c r="H107" s="92" t="s">
        <v>372</v>
      </c>
      <c r="I107" s="93"/>
      <c r="J107" s="92"/>
      <c r="K107" s="92"/>
    </row>
    <row r="108" spans="1:11" s="94" customFormat="1" ht="15" customHeight="1">
      <c r="A108" s="195" t="s">
        <v>358</v>
      </c>
      <c r="B108" s="195"/>
      <c r="C108" s="195"/>
      <c r="D108" s="200">
        <f>+SUM(D101:E107)</f>
        <v>20596588483</v>
      </c>
      <c r="E108" s="200"/>
      <c r="F108" s="200">
        <f>+SUM(F101:G107)</f>
        <v>17102103401</v>
      </c>
      <c r="G108" s="200"/>
      <c r="H108" s="92"/>
      <c r="I108" s="93"/>
      <c r="J108" s="92"/>
      <c r="K108" s="92"/>
    </row>
    <row r="109" spans="1:11" s="94" customFormat="1" ht="15" customHeight="1">
      <c r="A109" s="102"/>
      <c r="B109" s="102"/>
      <c r="C109" s="98"/>
      <c r="D109" s="102"/>
      <c r="E109" s="102"/>
      <c r="F109" s="102"/>
      <c r="G109" s="102"/>
      <c r="H109" s="92"/>
      <c r="I109" s="93"/>
      <c r="J109" s="92"/>
      <c r="K109" s="92"/>
    </row>
    <row r="110" spans="1:11" s="94" customFormat="1" ht="15" customHeight="1">
      <c r="A110" s="103" t="s">
        <v>373</v>
      </c>
      <c r="B110" s="95"/>
      <c r="C110" s="98"/>
      <c r="D110" s="186">
        <v>41364</v>
      </c>
      <c r="E110" s="187"/>
      <c r="F110" s="186">
        <v>41639</v>
      </c>
      <c r="G110" s="187"/>
      <c r="H110" s="92"/>
      <c r="I110" s="93"/>
      <c r="J110" s="92"/>
      <c r="K110" s="92"/>
    </row>
    <row r="111" spans="1:11" s="94" customFormat="1" ht="15" customHeight="1">
      <c r="A111" s="199" t="s">
        <v>374</v>
      </c>
      <c r="B111" s="188"/>
      <c r="C111" s="188"/>
      <c r="D111" s="198"/>
      <c r="E111" s="198"/>
      <c r="F111" s="198">
        <v>0</v>
      </c>
      <c r="G111" s="198"/>
      <c r="H111" s="92"/>
      <c r="I111" s="93"/>
      <c r="J111" s="92"/>
      <c r="K111" s="92"/>
    </row>
    <row r="112" spans="1:11" s="94" customFormat="1" ht="15" customHeight="1">
      <c r="A112" s="199" t="s">
        <v>375</v>
      </c>
      <c r="B112" s="188"/>
      <c r="C112" s="188"/>
      <c r="D112" s="198">
        <v>196180950</v>
      </c>
      <c r="E112" s="198"/>
      <c r="F112" s="198">
        <v>196029742</v>
      </c>
      <c r="G112" s="198"/>
      <c r="H112" s="92"/>
      <c r="I112" s="93"/>
      <c r="J112" s="92"/>
      <c r="K112" s="92"/>
    </row>
    <row r="113" spans="1:11" s="94" customFormat="1" ht="15" customHeight="1">
      <c r="A113" s="199" t="s">
        <v>376</v>
      </c>
      <c r="B113" s="188"/>
      <c r="C113" s="188"/>
      <c r="D113" s="198"/>
      <c r="E113" s="198"/>
      <c r="F113" s="198"/>
      <c r="G113" s="198"/>
      <c r="H113" s="92"/>
      <c r="I113" s="93"/>
      <c r="J113" s="92"/>
      <c r="K113" s="92"/>
    </row>
    <row r="114" spans="1:11" s="94" customFormat="1" ht="15" customHeight="1">
      <c r="A114" s="199" t="s">
        <v>377</v>
      </c>
      <c r="B114" s="188"/>
      <c r="C114" s="188"/>
      <c r="D114" s="198">
        <v>5107115045</v>
      </c>
      <c r="E114" s="198"/>
      <c r="F114" s="198">
        <v>4339251346</v>
      </c>
      <c r="G114" s="198"/>
      <c r="H114" s="92"/>
      <c r="I114" s="93"/>
      <c r="J114" s="104">
        <f>+D114-I114</f>
        <v>5107115045</v>
      </c>
      <c r="K114" s="92"/>
    </row>
    <row r="115" spans="1:11" s="94" customFormat="1" ht="15" customHeight="1">
      <c r="A115" s="199" t="s">
        <v>378</v>
      </c>
      <c r="B115" s="188"/>
      <c r="C115" s="188"/>
      <c r="D115" s="198">
        <v>433177546</v>
      </c>
      <c r="E115" s="198"/>
      <c r="F115" s="198">
        <v>444372461</v>
      </c>
      <c r="G115" s="198"/>
      <c r="H115" s="92"/>
      <c r="I115" s="93"/>
      <c r="J115" s="104">
        <f>+D115-I115</f>
        <v>433177546</v>
      </c>
      <c r="K115" s="92"/>
    </row>
    <row r="116" spans="1:11" s="94" customFormat="1" ht="15" customHeight="1">
      <c r="A116" s="199" t="s">
        <v>379</v>
      </c>
      <c r="B116" s="188"/>
      <c r="C116" s="188"/>
      <c r="D116" s="198">
        <f>6941046175-D119</f>
        <v>5522515175</v>
      </c>
      <c r="E116" s="198"/>
      <c r="F116" s="198">
        <v>5469910952</v>
      </c>
      <c r="G116" s="198"/>
      <c r="H116" s="92"/>
      <c r="I116" s="93"/>
      <c r="J116" s="104">
        <f>+D116-I116</f>
        <v>5522515175</v>
      </c>
      <c r="K116" s="92"/>
    </row>
    <row r="117" spans="1:11" s="94" customFormat="1" ht="15" customHeight="1">
      <c r="A117" s="199" t="s">
        <v>380</v>
      </c>
      <c r="B117" s="188"/>
      <c r="C117" s="188"/>
      <c r="D117" s="201"/>
      <c r="E117" s="201"/>
      <c r="F117" s="201"/>
      <c r="G117" s="201"/>
      <c r="H117" s="92"/>
      <c r="I117" s="93"/>
      <c r="J117" s="92"/>
      <c r="K117" s="92"/>
    </row>
    <row r="118" spans="1:11" s="94" customFormat="1" ht="15" customHeight="1">
      <c r="A118" s="199" t="s">
        <v>381</v>
      </c>
      <c r="B118" s="188"/>
      <c r="C118" s="188"/>
      <c r="D118" s="196"/>
      <c r="E118" s="197"/>
      <c r="F118" s="196"/>
      <c r="G118" s="197"/>
      <c r="H118" s="92"/>
      <c r="I118" s="93"/>
      <c r="J118" s="92"/>
      <c r="K118" s="92"/>
    </row>
    <row r="119" spans="1:11" s="94" customFormat="1" ht="15" customHeight="1">
      <c r="A119" s="199" t="s">
        <v>382</v>
      </c>
      <c r="B119" s="188"/>
      <c r="C119" s="188"/>
      <c r="D119" s="198">
        <v>1418531000</v>
      </c>
      <c r="E119" s="198"/>
      <c r="F119" s="194">
        <v>1418531000</v>
      </c>
      <c r="G119" s="194"/>
      <c r="H119" s="92"/>
      <c r="I119" s="93"/>
      <c r="J119" s="92"/>
      <c r="K119" s="92"/>
    </row>
    <row r="120" spans="1:11" s="94" customFormat="1" ht="15" customHeight="1">
      <c r="A120" s="188" t="s">
        <v>383</v>
      </c>
      <c r="B120" s="188"/>
      <c r="C120" s="188"/>
      <c r="D120" s="196">
        <f>SUM(D111:E119)</f>
        <v>12677519716</v>
      </c>
      <c r="E120" s="197"/>
      <c r="F120" s="196">
        <f>SUM(F111:G119)</f>
        <v>11868095501</v>
      </c>
      <c r="G120" s="197"/>
      <c r="H120" s="92"/>
      <c r="I120" s="93">
        <f>+I114+I116</f>
        <v>0</v>
      </c>
      <c r="J120" s="92"/>
      <c r="K120" s="92"/>
    </row>
    <row r="121" spans="1:11" s="94" customFormat="1" ht="15" customHeight="1">
      <c r="A121" s="105"/>
      <c r="B121" s="105"/>
      <c r="C121" s="105"/>
      <c r="D121" s="106"/>
      <c r="E121" s="107"/>
      <c r="F121" s="106"/>
      <c r="G121" s="107"/>
      <c r="H121" s="108"/>
      <c r="I121" s="93"/>
      <c r="J121" s="92"/>
      <c r="K121" s="92"/>
    </row>
    <row r="122" spans="1:11" s="94" customFormat="1" ht="15" customHeight="1">
      <c r="A122" s="109" t="s">
        <v>384</v>
      </c>
      <c r="B122" s="105"/>
      <c r="C122" s="105"/>
      <c r="D122" s="106"/>
      <c r="E122" s="107"/>
      <c r="F122" s="106"/>
      <c r="G122" s="107"/>
      <c r="H122" s="92"/>
      <c r="I122" s="93"/>
      <c r="J122" s="92"/>
      <c r="K122" s="92"/>
    </row>
    <row r="123" spans="1:11" s="94" customFormat="1" ht="15" customHeight="1">
      <c r="A123" s="202" t="s">
        <v>385</v>
      </c>
      <c r="B123" s="202"/>
      <c r="C123" s="202"/>
      <c r="D123" s="202"/>
      <c r="E123" s="202"/>
      <c r="F123" s="98"/>
      <c r="G123" s="98"/>
      <c r="H123" s="92"/>
      <c r="I123" s="93"/>
      <c r="J123" s="92"/>
      <c r="K123" s="92"/>
    </row>
    <row r="124" spans="1:11" s="94" customFormat="1" ht="15" customHeight="1">
      <c r="A124" s="109" t="s">
        <v>386</v>
      </c>
      <c r="B124" s="109"/>
      <c r="C124" s="109"/>
      <c r="D124" s="109"/>
      <c r="E124" s="109"/>
      <c r="F124" s="98"/>
      <c r="G124" s="98"/>
      <c r="H124" s="92"/>
      <c r="I124" s="93"/>
      <c r="J124" s="92"/>
      <c r="K124" s="92"/>
    </row>
    <row r="125" spans="1:11" s="94" customFormat="1" ht="15" customHeight="1">
      <c r="A125" s="110"/>
      <c r="B125" s="98"/>
      <c r="C125" s="98"/>
      <c r="D125" s="98"/>
      <c r="E125" s="98"/>
      <c r="F125" s="98"/>
      <c r="G125" s="98"/>
      <c r="H125" s="92"/>
      <c r="I125" s="93"/>
      <c r="J125" s="92"/>
      <c r="K125" s="92"/>
    </row>
    <row r="126" spans="1:11" s="94" customFormat="1" ht="15" customHeight="1">
      <c r="A126" s="185" t="s">
        <v>387</v>
      </c>
      <c r="B126" s="185"/>
      <c r="C126" s="185"/>
      <c r="D126" s="186">
        <v>41364</v>
      </c>
      <c r="E126" s="187"/>
      <c r="F126" s="186">
        <v>41274</v>
      </c>
      <c r="G126" s="187"/>
      <c r="H126" s="92"/>
      <c r="I126" s="93"/>
      <c r="J126" s="92"/>
      <c r="K126" s="92"/>
    </row>
    <row r="127" spans="1:11" s="94" customFormat="1" ht="15" customHeight="1">
      <c r="A127" s="188" t="s">
        <v>388</v>
      </c>
      <c r="B127" s="188"/>
      <c r="C127" s="188"/>
      <c r="D127" s="198">
        <v>480802759</v>
      </c>
      <c r="E127" s="198"/>
      <c r="F127" s="198">
        <v>457025719</v>
      </c>
      <c r="G127" s="198"/>
      <c r="H127" s="92"/>
      <c r="I127" s="93"/>
      <c r="J127" s="92"/>
      <c r="K127" s="92"/>
    </row>
    <row r="128" spans="1:11" s="94" customFormat="1" ht="15" customHeight="1">
      <c r="A128" s="188" t="s">
        <v>389</v>
      </c>
      <c r="B128" s="188"/>
      <c r="C128" s="188"/>
      <c r="D128" s="198"/>
      <c r="E128" s="198"/>
      <c r="F128" s="194"/>
      <c r="G128" s="194"/>
      <c r="H128" s="92"/>
      <c r="I128" s="93"/>
      <c r="J128" s="92"/>
      <c r="K128" s="92"/>
    </row>
    <row r="129" spans="1:11" s="94" customFormat="1" ht="15" customHeight="1">
      <c r="A129" s="188" t="s">
        <v>390</v>
      </c>
      <c r="B129" s="188"/>
      <c r="C129" s="188"/>
      <c r="D129" s="198">
        <v>130986886</v>
      </c>
      <c r="E129" s="198"/>
      <c r="F129" s="198">
        <v>130830655</v>
      </c>
      <c r="G129" s="198"/>
      <c r="H129" s="92"/>
      <c r="I129" s="93"/>
      <c r="J129" s="92"/>
      <c r="K129" s="92"/>
    </row>
    <row r="130" spans="1:11" s="94" customFormat="1" ht="15" customHeight="1">
      <c r="A130" s="188" t="s">
        <v>391</v>
      </c>
      <c r="B130" s="188"/>
      <c r="C130" s="188"/>
      <c r="D130" s="198">
        <v>0</v>
      </c>
      <c r="E130" s="198"/>
      <c r="F130" s="198">
        <v>0</v>
      </c>
      <c r="G130" s="198"/>
      <c r="H130" s="92"/>
      <c r="I130" s="93"/>
      <c r="J130" s="92"/>
      <c r="K130" s="92"/>
    </row>
    <row r="131" spans="1:11" s="94" customFormat="1" ht="15" customHeight="1">
      <c r="A131" s="188" t="s">
        <v>383</v>
      </c>
      <c r="B131" s="188"/>
      <c r="C131" s="188"/>
      <c r="D131" s="196">
        <f>D127+D129+D130</f>
        <v>611789645</v>
      </c>
      <c r="E131" s="197"/>
      <c r="F131" s="196">
        <f>F127+F129+F130</f>
        <v>587856374</v>
      </c>
      <c r="G131" s="197"/>
      <c r="H131" s="92"/>
      <c r="I131" s="93"/>
      <c r="J131" s="92"/>
      <c r="K131" s="92"/>
    </row>
    <row r="132" spans="1:11" s="94" customFormat="1" ht="15" customHeight="1">
      <c r="A132" s="203"/>
      <c r="B132" s="203"/>
      <c r="C132" s="96"/>
      <c r="D132" s="95"/>
      <c r="E132" s="98"/>
      <c r="F132" s="98"/>
      <c r="G132" s="98"/>
      <c r="H132" s="92"/>
      <c r="I132" s="93"/>
      <c r="J132" s="92"/>
      <c r="K132" s="92"/>
    </row>
    <row r="133" spans="1:11" s="94" customFormat="1" ht="15" customHeight="1">
      <c r="A133" s="103" t="s">
        <v>392</v>
      </c>
      <c r="B133" s="98"/>
      <c r="C133" s="98"/>
      <c r="D133" s="186">
        <v>41364</v>
      </c>
      <c r="E133" s="187"/>
      <c r="F133" s="186">
        <v>41639</v>
      </c>
      <c r="G133" s="187"/>
      <c r="H133" s="92"/>
      <c r="I133" s="93"/>
      <c r="J133" s="92"/>
      <c r="K133" s="92"/>
    </row>
    <row r="134" spans="1:11" s="94" customFormat="1" ht="15" customHeight="1">
      <c r="A134" s="199" t="s">
        <v>393</v>
      </c>
      <c r="B134" s="188"/>
      <c r="C134" s="188"/>
      <c r="D134" s="204">
        <v>0</v>
      </c>
      <c r="E134" s="204"/>
      <c r="F134" s="204">
        <v>0</v>
      </c>
      <c r="G134" s="204"/>
      <c r="H134" s="92"/>
      <c r="I134" s="93"/>
      <c r="J134" s="92"/>
      <c r="K134" s="92"/>
    </row>
    <row r="135" spans="1:11" s="94" customFormat="1" ht="15" customHeight="1">
      <c r="A135" s="199" t="s">
        <v>394</v>
      </c>
      <c r="B135" s="188"/>
      <c r="C135" s="188"/>
      <c r="D135" s="204">
        <v>0</v>
      </c>
      <c r="E135" s="204"/>
      <c r="F135" s="204">
        <v>0</v>
      </c>
      <c r="G135" s="204"/>
      <c r="H135" s="92"/>
      <c r="I135" s="93"/>
      <c r="J135" s="92"/>
      <c r="K135" s="92"/>
    </row>
    <row r="136" spans="1:11" s="94" customFormat="1" ht="15" customHeight="1">
      <c r="A136" s="199" t="s">
        <v>395</v>
      </c>
      <c r="B136" s="188"/>
      <c r="C136" s="188"/>
      <c r="D136" s="204">
        <v>0</v>
      </c>
      <c r="E136" s="204"/>
      <c r="F136" s="204">
        <v>0</v>
      </c>
      <c r="G136" s="204"/>
      <c r="H136" s="92"/>
      <c r="I136" s="93"/>
      <c r="J136" s="92"/>
      <c r="K136" s="92"/>
    </row>
    <row r="137" spans="1:11" s="94" customFormat="1" ht="15" customHeight="1">
      <c r="A137" s="185" t="s">
        <v>396</v>
      </c>
      <c r="B137" s="185"/>
      <c r="C137" s="185"/>
      <c r="D137" s="204">
        <f>+SUM(D134:E136)</f>
        <v>0</v>
      </c>
      <c r="E137" s="204"/>
      <c r="F137" s="204">
        <f>+SUM(F134:G136)</f>
        <v>0</v>
      </c>
      <c r="G137" s="204"/>
      <c r="H137" s="92"/>
      <c r="I137" s="93"/>
      <c r="J137" s="92"/>
      <c r="K137" s="92"/>
    </row>
    <row r="138" spans="1:11" s="94" customFormat="1" ht="15" customHeight="1">
      <c r="A138" s="105"/>
      <c r="B138" s="105"/>
      <c r="C138" s="105"/>
      <c r="D138" s="102"/>
      <c r="E138" s="102"/>
      <c r="F138" s="102"/>
      <c r="G138" s="102"/>
      <c r="H138" s="92"/>
      <c r="I138" s="93"/>
      <c r="J138" s="92"/>
      <c r="K138" s="92"/>
    </row>
    <row r="139" spans="1:11" s="94" customFormat="1" ht="15" customHeight="1">
      <c r="A139" s="103" t="s">
        <v>397</v>
      </c>
      <c r="B139" s="98"/>
      <c r="C139" s="98"/>
      <c r="D139" s="186">
        <v>41364</v>
      </c>
      <c r="E139" s="187"/>
      <c r="F139" s="186">
        <v>41274</v>
      </c>
      <c r="G139" s="187"/>
      <c r="H139" s="92"/>
      <c r="I139" s="93"/>
      <c r="J139" s="92"/>
      <c r="K139" s="92"/>
    </row>
    <row r="140" spans="1:11" s="94" customFormat="1" ht="15" customHeight="1">
      <c r="A140" s="199" t="s">
        <v>398</v>
      </c>
      <c r="B140" s="188"/>
      <c r="C140" s="188"/>
      <c r="D140" s="204">
        <v>975712327</v>
      </c>
      <c r="E140" s="204"/>
      <c r="F140" s="204">
        <v>862415143</v>
      </c>
      <c r="G140" s="204"/>
      <c r="H140" s="92"/>
      <c r="I140" s="93"/>
      <c r="J140" s="92"/>
      <c r="K140" s="92"/>
    </row>
    <row r="141" spans="1:11" s="94" customFormat="1" ht="15" customHeight="1">
      <c r="A141" s="199" t="s">
        <v>399</v>
      </c>
      <c r="B141" s="188"/>
      <c r="C141" s="188"/>
      <c r="D141" s="204">
        <v>0</v>
      </c>
      <c r="E141" s="204"/>
      <c r="F141" s="204">
        <v>0</v>
      </c>
      <c r="G141" s="204"/>
      <c r="H141" s="92"/>
      <c r="I141" s="93"/>
      <c r="J141" s="92"/>
      <c r="K141" s="92"/>
    </row>
    <row r="142" spans="1:11" s="94" customFormat="1" ht="15" customHeight="1">
      <c r="A142" s="199" t="s">
        <v>400</v>
      </c>
      <c r="B142" s="188"/>
      <c r="C142" s="188"/>
      <c r="D142" s="204">
        <v>0</v>
      </c>
      <c r="E142" s="204"/>
      <c r="F142" s="204">
        <v>0</v>
      </c>
      <c r="G142" s="204"/>
      <c r="H142" s="92"/>
      <c r="I142" s="93"/>
      <c r="J142" s="92"/>
      <c r="K142" s="92"/>
    </row>
    <row r="143" spans="1:11" s="94" customFormat="1" ht="15" customHeight="1">
      <c r="A143" s="199" t="s">
        <v>401</v>
      </c>
      <c r="B143" s="188"/>
      <c r="C143" s="188"/>
      <c r="D143" s="204">
        <v>0</v>
      </c>
      <c r="E143" s="204"/>
      <c r="F143" s="204">
        <v>0</v>
      </c>
      <c r="G143" s="204"/>
      <c r="H143" s="92"/>
      <c r="I143" s="93"/>
      <c r="J143" s="92"/>
      <c r="K143" s="92"/>
    </row>
    <row r="144" spans="1:11" s="94" customFormat="1" ht="15" customHeight="1">
      <c r="A144" s="185" t="s">
        <v>396</v>
      </c>
      <c r="B144" s="185"/>
      <c r="C144" s="185"/>
      <c r="D144" s="204">
        <f>+SUM(D140:E143)</f>
        <v>975712327</v>
      </c>
      <c r="E144" s="204"/>
      <c r="F144" s="204">
        <f>+SUM(F140:G143)</f>
        <v>862415143</v>
      </c>
      <c r="G144" s="204"/>
      <c r="H144" s="92"/>
      <c r="I144" s="93"/>
      <c r="J144" s="92"/>
      <c r="K144" s="92"/>
    </row>
    <row r="145" spans="1:11" s="94" customFormat="1" ht="15" customHeight="1">
      <c r="A145" s="105"/>
      <c r="B145" s="105"/>
      <c r="C145" s="105"/>
      <c r="D145" s="102"/>
      <c r="E145" s="102"/>
      <c r="F145" s="102"/>
      <c r="G145" s="102"/>
      <c r="H145" s="92"/>
      <c r="I145" s="93"/>
      <c r="J145" s="92"/>
      <c r="K145" s="92"/>
    </row>
    <row r="146" spans="1:11" s="94" customFormat="1" ht="15" customHeight="1">
      <c r="A146" s="111" t="s">
        <v>402</v>
      </c>
      <c r="B146" s="98"/>
      <c r="C146" s="98"/>
      <c r="D146" s="98"/>
      <c r="E146" s="98"/>
      <c r="F146" s="98"/>
      <c r="G146" s="98"/>
      <c r="H146" s="92"/>
      <c r="I146" s="93"/>
      <c r="J146" s="92"/>
      <c r="K146" s="92"/>
    </row>
    <row r="147" spans="1:11" s="94" customFormat="1" ht="15" customHeight="1">
      <c r="A147" s="209" t="s">
        <v>403</v>
      </c>
      <c r="B147" s="209" t="s">
        <v>404</v>
      </c>
      <c r="C147" s="209" t="s">
        <v>405</v>
      </c>
      <c r="D147" s="209" t="s">
        <v>406</v>
      </c>
      <c r="E147" s="209" t="s">
        <v>407</v>
      </c>
      <c r="F147" s="209" t="s">
        <v>408</v>
      </c>
      <c r="G147" s="209" t="s">
        <v>409</v>
      </c>
      <c r="H147" s="92"/>
      <c r="I147" s="93"/>
      <c r="J147" s="92"/>
      <c r="K147" s="92"/>
    </row>
    <row r="148" spans="1:11" s="94" customFormat="1" ht="15" customHeight="1">
      <c r="A148" s="209"/>
      <c r="B148" s="209"/>
      <c r="C148" s="209"/>
      <c r="D148" s="209"/>
      <c r="E148" s="209"/>
      <c r="F148" s="209"/>
      <c r="G148" s="209"/>
      <c r="H148" s="92"/>
      <c r="I148" s="93"/>
      <c r="J148" s="92"/>
      <c r="K148" s="92"/>
    </row>
    <row r="149" spans="1:11" s="115" customFormat="1" ht="15" customHeight="1">
      <c r="A149" s="112" t="s">
        <v>410</v>
      </c>
      <c r="B149" s="112"/>
      <c r="C149" s="112"/>
      <c r="D149" s="112"/>
      <c r="E149" s="112"/>
      <c r="F149" s="112"/>
      <c r="G149" s="112"/>
      <c r="H149" s="113"/>
      <c r="I149" s="114"/>
      <c r="J149" s="113"/>
      <c r="K149" s="113"/>
    </row>
    <row r="150" spans="1:11" s="115" customFormat="1" ht="15" customHeight="1">
      <c r="A150" s="116" t="s">
        <v>411</v>
      </c>
      <c r="B150" s="117"/>
      <c r="C150" s="118">
        <f>214452311+253163636</f>
        <v>467615947</v>
      </c>
      <c r="D150" s="118">
        <f>1897643637</f>
        <v>1897643637</v>
      </c>
      <c r="E150" s="118">
        <f>336397028+13500000</f>
        <v>349897028</v>
      </c>
      <c r="F150" s="118">
        <v>58100000</v>
      </c>
      <c r="G150" s="118">
        <f>+SUM(C150:F150)</f>
        <v>2773256612</v>
      </c>
      <c r="H150" s="113"/>
      <c r="I150" s="114"/>
      <c r="J150" s="113"/>
      <c r="K150" s="113"/>
    </row>
    <row r="151" spans="1:11" s="115" customFormat="1" ht="15" customHeight="1">
      <c r="A151" s="119" t="s">
        <v>412</v>
      </c>
      <c r="B151" s="117"/>
      <c r="C151" s="118"/>
      <c r="D151" s="118"/>
      <c r="E151" s="118"/>
      <c r="F151" s="118"/>
      <c r="G151" s="118">
        <f>+SUM(C151:F151)</f>
        <v>0</v>
      </c>
      <c r="H151" s="113"/>
      <c r="I151" s="114"/>
      <c r="J151" s="113"/>
      <c r="K151" s="113"/>
    </row>
    <row r="152" spans="1:11" s="115" customFormat="1" ht="15" customHeight="1">
      <c r="A152" s="116" t="s">
        <v>413</v>
      </c>
      <c r="B152" s="117"/>
      <c r="C152" s="118"/>
      <c r="D152" s="118"/>
      <c r="E152" s="118"/>
      <c r="F152" s="118"/>
      <c r="G152" s="118">
        <f t="shared" ref="G152:G166" si="0">+SUM(C152:F152)</f>
        <v>0</v>
      </c>
      <c r="H152" s="113"/>
      <c r="I152" s="114"/>
      <c r="J152" s="113"/>
      <c r="K152" s="113"/>
    </row>
    <row r="153" spans="1:11" s="115" customFormat="1" ht="15" customHeight="1">
      <c r="A153" s="116" t="s">
        <v>414</v>
      </c>
      <c r="B153" s="117"/>
      <c r="C153" s="118"/>
      <c r="D153" s="118"/>
      <c r="E153" s="118"/>
      <c r="F153" s="118"/>
      <c r="G153" s="118">
        <f t="shared" si="0"/>
        <v>0</v>
      </c>
      <c r="H153" s="113"/>
      <c r="I153" s="114"/>
      <c r="J153" s="113"/>
      <c r="K153" s="113"/>
    </row>
    <row r="154" spans="1:11" s="115" customFormat="1" ht="15" customHeight="1">
      <c r="A154" s="116" t="s">
        <v>415</v>
      </c>
      <c r="B154" s="117"/>
      <c r="C154" s="118"/>
      <c r="D154" s="118"/>
      <c r="E154" s="118"/>
      <c r="F154" s="118"/>
      <c r="G154" s="118">
        <f t="shared" si="0"/>
        <v>0</v>
      </c>
      <c r="H154" s="113"/>
      <c r="I154" s="114"/>
      <c r="J154" s="113"/>
      <c r="K154" s="113"/>
    </row>
    <row r="155" spans="1:11" s="115" customFormat="1" ht="15" customHeight="1">
      <c r="A155" s="116" t="s">
        <v>416</v>
      </c>
      <c r="B155" s="117"/>
      <c r="C155" s="118"/>
      <c r="D155" s="118"/>
      <c r="E155" s="118"/>
      <c r="F155" s="118"/>
      <c r="G155" s="118">
        <f t="shared" si="0"/>
        <v>0</v>
      </c>
      <c r="H155" s="113"/>
      <c r="I155" s="114"/>
      <c r="J155" s="113"/>
      <c r="K155" s="113"/>
    </row>
    <row r="156" spans="1:11" s="115" customFormat="1" ht="15" customHeight="1">
      <c r="A156" s="116" t="s">
        <v>417</v>
      </c>
      <c r="B156" s="117"/>
      <c r="C156" s="118"/>
      <c r="D156" s="118"/>
      <c r="E156" s="118"/>
      <c r="F156" s="118"/>
      <c r="G156" s="118">
        <f t="shared" si="0"/>
        <v>0</v>
      </c>
      <c r="H156" s="113"/>
      <c r="I156" s="114"/>
      <c r="J156" s="114"/>
      <c r="K156" s="113"/>
    </row>
    <row r="157" spans="1:11" s="115" customFormat="1" ht="15" customHeight="1">
      <c r="A157" s="116" t="s">
        <v>418</v>
      </c>
      <c r="B157" s="117"/>
      <c r="C157" s="118">
        <f>+C150+C151+C152+C153+C154+C155-C156</f>
        <v>467615947</v>
      </c>
      <c r="D157" s="118">
        <f>+D150+D151+D152+D153+D154+D155-D156</f>
        <v>1897643637</v>
      </c>
      <c r="E157" s="118">
        <f>+E150+E151+E152+E153+E154+E155-E156</f>
        <v>349897028</v>
      </c>
      <c r="F157" s="118">
        <f>+F150+F151+F152+F153+F154+F155-F156</f>
        <v>58100000</v>
      </c>
      <c r="G157" s="118">
        <f>+SUM(C157:F157)</f>
        <v>2773256612</v>
      </c>
      <c r="H157" s="113"/>
      <c r="I157" s="114"/>
      <c r="J157" s="114"/>
      <c r="K157" s="113"/>
    </row>
    <row r="158" spans="1:11" s="115" customFormat="1" ht="15" customHeight="1">
      <c r="A158" s="112" t="s">
        <v>419</v>
      </c>
      <c r="B158" s="117"/>
      <c r="C158" s="118"/>
      <c r="D158" s="118"/>
      <c r="E158" s="118"/>
      <c r="F158" s="118"/>
      <c r="G158" s="118">
        <f t="shared" si="0"/>
        <v>0</v>
      </c>
      <c r="H158" s="113"/>
      <c r="I158" s="114"/>
      <c r="J158" s="114"/>
      <c r="K158" s="113"/>
    </row>
    <row r="159" spans="1:11" s="115" customFormat="1" ht="15" customHeight="1">
      <c r="A159" s="116" t="s">
        <v>411</v>
      </c>
      <c r="B159" s="117"/>
      <c r="C159" s="118">
        <v>225239102</v>
      </c>
      <c r="D159" s="118">
        <v>777630626</v>
      </c>
      <c r="E159" s="118">
        <v>156736680</v>
      </c>
      <c r="F159" s="118">
        <v>10920649</v>
      </c>
      <c r="G159" s="118">
        <f t="shared" si="0"/>
        <v>1170527057</v>
      </c>
      <c r="H159" s="113"/>
      <c r="I159" s="114"/>
      <c r="J159" s="114"/>
      <c r="K159" s="113"/>
    </row>
    <row r="160" spans="1:11" s="115" customFormat="1" ht="15" customHeight="1">
      <c r="A160" s="119" t="s">
        <v>420</v>
      </c>
      <c r="B160" s="117"/>
      <c r="C160" s="118">
        <v>14867455</v>
      </c>
      <c r="D160" s="120">
        <v>79068483</v>
      </c>
      <c r="E160" s="120">
        <v>30256245</v>
      </c>
      <c r="F160" s="118"/>
      <c r="G160" s="118">
        <f>+SUM(C160:F160)</f>
        <v>124192183</v>
      </c>
      <c r="H160" s="113"/>
      <c r="I160" s="114"/>
      <c r="J160" s="114"/>
      <c r="K160" s="113"/>
    </row>
    <row r="161" spans="1:11" s="115" customFormat="1" ht="15" customHeight="1">
      <c r="A161" s="121" t="s">
        <v>414</v>
      </c>
      <c r="B161" s="117"/>
      <c r="C161" s="118"/>
      <c r="D161" s="120"/>
      <c r="E161" s="120"/>
      <c r="F161" s="118"/>
      <c r="G161" s="118">
        <f t="shared" si="0"/>
        <v>0</v>
      </c>
      <c r="H161" s="113"/>
      <c r="I161" s="114"/>
      <c r="J161" s="122"/>
      <c r="K161" s="113"/>
    </row>
    <row r="162" spans="1:11" s="115" customFormat="1" ht="15" customHeight="1">
      <c r="A162" s="116" t="s">
        <v>421</v>
      </c>
      <c r="B162" s="117"/>
      <c r="C162" s="118"/>
      <c r="D162" s="120"/>
      <c r="E162" s="120"/>
      <c r="F162" s="118"/>
      <c r="G162" s="118">
        <f t="shared" si="0"/>
        <v>0</v>
      </c>
      <c r="H162" s="113"/>
      <c r="I162" s="114"/>
      <c r="J162" s="113"/>
      <c r="K162" s="113"/>
    </row>
    <row r="163" spans="1:11" s="115" customFormat="1" ht="15" customHeight="1">
      <c r="A163" s="116" t="s">
        <v>416</v>
      </c>
      <c r="B163" s="117"/>
      <c r="C163" s="118"/>
      <c r="D163" s="120"/>
      <c r="E163" s="120"/>
      <c r="F163" s="118"/>
      <c r="G163" s="118">
        <f t="shared" si="0"/>
        <v>0</v>
      </c>
      <c r="H163" s="113"/>
      <c r="I163" s="114"/>
      <c r="J163" s="113"/>
      <c r="K163" s="113"/>
    </row>
    <row r="164" spans="1:11" s="115" customFormat="1" ht="15" customHeight="1">
      <c r="A164" s="116" t="s">
        <v>417</v>
      </c>
      <c r="B164" s="117"/>
      <c r="C164" s="118"/>
      <c r="D164" s="118"/>
      <c r="E164" s="118"/>
      <c r="F164" s="118"/>
      <c r="G164" s="118">
        <f t="shared" si="0"/>
        <v>0</v>
      </c>
      <c r="H164" s="113"/>
      <c r="I164" s="114"/>
      <c r="J164" s="113"/>
      <c r="K164" s="113"/>
    </row>
    <row r="165" spans="1:11" s="115" customFormat="1" ht="15" customHeight="1">
      <c r="A165" s="116" t="s">
        <v>418</v>
      </c>
      <c r="B165" s="117"/>
      <c r="C165" s="118">
        <f>+C159+C160-C163</f>
        <v>240106557</v>
      </c>
      <c r="D165" s="118">
        <f>+D159+D160-D163-D164</f>
        <v>856699109</v>
      </c>
      <c r="E165" s="118">
        <f>+E159+E160-E163</f>
        <v>186992925</v>
      </c>
      <c r="F165" s="118">
        <f>+F159+F160-F163</f>
        <v>10920649</v>
      </c>
      <c r="G165" s="118">
        <f t="shared" si="0"/>
        <v>1294719240</v>
      </c>
      <c r="H165" s="113"/>
      <c r="I165" s="114"/>
      <c r="J165" s="113"/>
      <c r="K165" s="113"/>
    </row>
    <row r="166" spans="1:11" s="115" customFormat="1" ht="15" customHeight="1">
      <c r="A166" s="205" t="s">
        <v>422</v>
      </c>
      <c r="B166" s="205"/>
      <c r="C166" s="118"/>
      <c r="D166" s="118"/>
      <c r="E166" s="118"/>
      <c r="F166" s="118"/>
      <c r="G166" s="118">
        <f t="shared" si="0"/>
        <v>0</v>
      </c>
      <c r="H166" s="113"/>
      <c r="I166" s="114"/>
      <c r="J166" s="113"/>
      <c r="K166" s="113"/>
    </row>
    <row r="167" spans="1:11" s="115" customFormat="1" ht="15" customHeight="1">
      <c r="A167" s="119" t="s">
        <v>423</v>
      </c>
      <c r="B167" s="117"/>
      <c r="C167" s="118">
        <f>+C150-C159</f>
        <v>242376845</v>
      </c>
      <c r="D167" s="118">
        <f>+D150-D159</f>
        <v>1120013011</v>
      </c>
      <c r="E167" s="118">
        <f>+E150-E159</f>
        <v>193160348</v>
      </c>
      <c r="F167" s="118">
        <f>+F150-F159</f>
        <v>47179351</v>
      </c>
      <c r="G167" s="118">
        <f>+SUM(C167:F167)</f>
        <v>1602729555</v>
      </c>
      <c r="H167" s="113"/>
      <c r="I167" s="114"/>
      <c r="J167" s="113"/>
      <c r="K167" s="113"/>
    </row>
    <row r="168" spans="1:11" s="115" customFormat="1" ht="15" customHeight="1">
      <c r="A168" s="119" t="s">
        <v>424</v>
      </c>
      <c r="B168" s="117"/>
      <c r="C168" s="118">
        <f>+C157-C165</f>
        <v>227509390</v>
      </c>
      <c r="D168" s="118">
        <f>+D157-D165</f>
        <v>1040944528</v>
      </c>
      <c r="E168" s="118">
        <f>+E157-E165</f>
        <v>162904103</v>
      </c>
      <c r="F168" s="118">
        <f>+F157-F165</f>
        <v>47179351</v>
      </c>
      <c r="G168" s="118">
        <f>+SUM(C168:F168)</f>
        <v>1478537372</v>
      </c>
      <c r="H168" s="113"/>
      <c r="I168" s="114"/>
      <c r="J168" s="113"/>
      <c r="K168" s="113"/>
    </row>
    <row r="169" spans="1:11" s="94" customFormat="1" ht="15" customHeight="1">
      <c r="A169" s="95"/>
      <c r="B169" s="95"/>
      <c r="C169" s="95"/>
      <c r="D169" s="95"/>
      <c r="E169" s="123"/>
      <c r="F169" s="124"/>
      <c r="G169" s="123"/>
      <c r="H169" s="92"/>
      <c r="I169" s="93"/>
      <c r="J169" s="92"/>
      <c r="K169" s="92"/>
    </row>
    <row r="170" spans="1:11" s="94" customFormat="1" ht="15" customHeight="1">
      <c r="A170" s="111" t="s">
        <v>425</v>
      </c>
      <c r="B170" s="98"/>
      <c r="C170" s="98"/>
      <c r="D170" s="98"/>
      <c r="E170" s="98"/>
      <c r="F170" s="98"/>
      <c r="G170" s="98"/>
      <c r="H170" s="92"/>
      <c r="I170" s="93"/>
      <c r="J170" s="92"/>
      <c r="K170" s="92"/>
    </row>
    <row r="171" spans="1:11" s="94" customFormat="1" ht="28.5" customHeight="1">
      <c r="A171" s="125" t="s">
        <v>403</v>
      </c>
      <c r="B171" s="125" t="s">
        <v>426</v>
      </c>
      <c r="C171" s="125" t="s">
        <v>427</v>
      </c>
      <c r="D171" s="125" t="s">
        <v>428</v>
      </c>
      <c r="E171" s="125" t="s">
        <v>429</v>
      </c>
      <c r="F171" s="125" t="s">
        <v>430</v>
      </c>
      <c r="G171" s="125" t="s">
        <v>409</v>
      </c>
      <c r="H171" s="92"/>
      <c r="I171" s="93"/>
      <c r="J171" s="92"/>
      <c r="K171" s="92"/>
    </row>
    <row r="172" spans="1:11" s="94" customFormat="1" ht="15" customHeight="1">
      <c r="A172" s="105" t="s">
        <v>431</v>
      </c>
      <c r="B172" s="117"/>
      <c r="C172" s="117"/>
      <c r="D172" s="117"/>
      <c r="E172" s="117"/>
      <c r="F172" s="117"/>
      <c r="G172" s="117"/>
      <c r="H172" s="92"/>
      <c r="I172" s="93"/>
      <c r="J172" s="92"/>
      <c r="K172" s="92"/>
    </row>
    <row r="173" spans="1:11" s="94" customFormat="1" ht="15" customHeight="1">
      <c r="A173" s="95" t="s">
        <v>411</v>
      </c>
      <c r="B173" s="117"/>
      <c r="C173" s="117"/>
      <c r="D173" s="117">
        <v>20000000</v>
      </c>
      <c r="E173" s="117">
        <f>321021000+28000000</f>
        <v>349021000</v>
      </c>
      <c r="F173" s="118"/>
      <c r="G173" s="118">
        <f t="shared" ref="G173:G188" si="1">+B173+C173+D173+E173+F173</f>
        <v>369021000</v>
      </c>
      <c r="H173" s="92"/>
      <c r="I173" s="93"/>
      <c r="J173" s="92"/>
      <c r="K173" s="92"/>
    </row>
    <row r="174" spans="1:11" s="94" customFormat="1" ht="15" customHeight="1">
      <c r="A174" s="126" t="s">
        <v>432</v>
      </c>
      <c r="B174" s="117"/>
      <c r="C174" s="117"/>
      <c r="D174" s="117"/>
      <c r="E174" s="117"/>
      <c r="F174" s="118"/>
      <c r="G174" s="118">
        <f t="shared" si="1"/>
        <v>0</v>
      </c>
      <c r="H174" s="92"/>
      <c r="I174" s="93"/>
      <c r="J174" s="92"/>
      <c r="K174" s="92"/>
    </row>
    <row r="175" spans="1:11" s="94" customFormat="1" ht="15" customHeight="1">
      <c r="A175" s="127" t="s">
        <v>433</v>
      </c>
      <c r="B175" s="117"/>
      <c r="C175" s="117"/>
      <c r="D175" s="117"/>
      <c r="E175" s="117"/>
      <c r="F175" s="118"/>
      <c r="G175" s="118">
        <f t="shared" si="1"/>
        <v>0</v>
      </c>
      <c r="H175" s="92"/>
      <c r="I175" s="93"/>
      <c r="J175" s="92"/>
      <c r="K175" s="92"/>
    </row>
    <row r="176" spans="1:11" s="94" customFormat="1" ht="15" customHeight="1">
      <c r="A176" s="127" t="s">
        <v>434</v>
      </c>
      <c r="B176" s="117"/>
      <c r="C176" s="117"/>
      <c r="D176" s="117"/>
      <c r="E176" s="117"/>
      <c r="F176" s="118"/>
      <c r="G176" s="118">
        <f t="shared" si="1"/>
        <v>0</v>
      </c>
      <c r="H176" s="92"/>
      <c r="I176" s="93"/>
      <c r="J176" s="92"/>
      <c r="K176" s="92"/>
    </row>
    <row r="177" spans="1:11" s="94" customFormat="1" ht="15" customHeight="1">
      <c r="A177" s="95" t="s">
        <v>414</v>
      </c>
      <c r="B177" s="117"/>
      <c r="C177" s="117"/>
      <c r="D177" s="117"/>
      <c r="E177" s="117"/>
      <c r="F177" s="118"/>
      <c r="G177" s="118">
        <f t="shared" si="1"/>
        <v>0</v>
      </c>
      <c r="H177" s="92"/>
      <c r="I177" s="93"/>
      <c r="J177" s="92"/>
      <c r="K177" s="92"/>
    </row>
    <row r="178" spans="1:11" s="94" customFormat="1" ht="15" customHeight="1">
      <c r="A178" s="95" t="s">
        <v>416</v>
      </c>
      <c r="B178" s="117"/>
      <c r="C178" s="117"/>
      <c r="D178" s="117"/>
      <c r="E178" s="117"/>
      <c r="F178" s="118"/>
      <c r="G178" s="118">
        <f t="shared" si="1"/>
        <v>0</v>
      </c>
      <c r="H178" s="92"/>
      <c r="I178" s="93"/>
      <c r="J178" s="92"/>
      <c r="K178" s="92"/>
    </row>
    <row r="179" spans="1:11" s="94" customFormat="1" ht="15" customHeight="1">
      <c r="A179" s="100" t="s">
        <v>417</v>
      </c>
      <c r="B179" s="117"/>
      <c r="C179" s="117"/>
      <c r="D179" s="117"/>
      <c r="E179" s="117"/>
      <c r="F179" s="118"/>
      <c r="G179" s="118">
        <f t="shared" si="1"/>
        <v>0</v>
      </c>
      <c r="H179" s="92"/>
      <c r="I179" s="93"/>
      <c r="J179" s="92"/>
      <c r="K179" s="92"/>
    </row>
    <row r="180" spans="1:11" s="94" customFormat="1" ht="15" customHeight="1">
      <c r="A180" s="95" t="s">
        <v>418</v>
      </c>
      <c r="B180" s="118">
        <f>B173+B175+B176+B177-B178-B179</f>
        <v>0</v>
      </c>
      <c r="C180" s="118">
        <f t="shared" ref="C180:G180" si="2">C173+C175+C176+C177-C178-C179</f>
        <v>0</v>
      </c>
      <c r="D180" s="118">
        <f t="shared" si="2"/>
        <v>20000000</v>
      </c>
      <c r="E180" s="118">
        <f t="shared" si="2"/>
        <v>349021000</v>
      </c>
      <c r="F180" s="118">
        <f t="shared" si="2"/>
        <v>0</v>
      </c>
      <c r="G180" s="118">
        <f t="shared" si="2"/>
        <v>369021000</v>
      </c>
      <c r="H180" s="92"/>
      <c r="I180" s="93"/>
      <c r="J180" s="92"/>
      <c r="K180" s="92"/>
    </row>
    <row r="181" spans="1:11" s="94" customFormat="1" ht="15" customHeight="1">
      <c r="A181" s="105" t="s">
        <v>419</v>
      </c>
      <c r="B181" s="117"/>
      <c r="C181" s="117"/>
      <c r="D181" s="117"/>
      <c r="E181" s="117"/>
      <c r="F181" s="118"/>
      <c r="G181" s="118">
        <f t="shared" si="1"/>
        <v>0</v>
      </c>
      <c r="H181" s="92"/>
      <c r="I181" s="93"/>
      <c r="J181" s="92"/>
      <c r="K181" s="92"/>
    </row>
    <row r="182" spans="1:11" s="94" customFormat="1" ht="15" customHeight="1">
      <c r="A182" s="95" t="s">
        <v>411</v>
      </c>
      <c r="B182" s="117"/>
      <c r="C182" s="117"/>
      <c r="D182" s="117">
        <v>5833331</v>
      </c>
      <c r="E182" s="117">
        <v>155622692</v>
      </c>
      <c r="F182" s="118"/>
      <c r="G182" s="118">
        <f t="shared" si="1"/>
        <v>161456023</v>
      </c>
      <c r="H182" s="92"/>
      <c r="I182" s="93"/>
      <c r="J182" s="92"/>
      <c r="K182" s="92"/>
    </row>
    <row r="183" spans="1:11" s="94" customFormat="1" ht="15" customHeight="1">
      <c r="A183" s="206" t="s">
        <v>435</v>
      </c>
      <c r="B183" s="206"/>
      <c r="C183" s="117"/>
      <c r="D183" s="117"/>
      <c r="E183" s="117">
        <v>24294666</v>
      </c>
      <c r="F183" s="118"/>
      <c r="G183" s="118">
        <f t="shared" si="1"/>
        <v>24294666</v>
      </c>
      <c r="H183" s="92"/>
      <c r="I183" s="93"/>
      <c r="J183" s="92"/>
      <c r="K183" s="92"/>
    </row>
    <row r="184" spans="1:11" s="94" customFormat="1" ht="15" customHeight="1">
      <c r="A184" s="95" t="s">
        <v>414</v>
      </c>
      <c r="B184" s="117"/>
      <c r="C184" s="117"/>
      <c r="D184" s="117"/>
      <c r="E184" s="117"/>
      <c r="F184" s="118"/>
      <c r="G184" s="118">
        <f t="shared" si="1"/>
        <v>0</v>
      </c>
      <c r="H184" s="92"/>
      <c r="I184" s="93"/>
      <c r="J184" s="92"/>
      <c r="K184" s="92"/>
    </row>
    <row r="185" spans="1:11" s="94" customFormat="1" ht="15" customHeight="1">
      <c r="A185" s="95" t="s">
        <v>416</v>
      </c>
      <c r="B185" s="117"/>
      <c r="C185" s="117"/>
      <c r="D185" s="117"/>
      <c r="E185" s="117"/>
      <c r="F185" s="118"/>
      <c r="G185" s="118">
        <f t="shared" si="1"/>
        <v>0</v>
      </c>
      <c r="H185" s="92"/>
      <c r="I185" s="93"/>
      <c r="J185" s="92"/>
      <c r="K185" s="92"/>
    </row>
    <row r="186" spans="1:11" s="94" customFormat="1" ht="15" customHeight="1">
      <c r="A186" s="95" t="s">
        <v>417</v>
      </c>
      <c r="B186" s="117"/>
      <c r="C186" s="117"/>
      <c r="D186" s="117"/>
      <c r="E186" s="117"/>
      <c r="F186" s="118"/>
      <c r="G186" s="118">
        <f t="shared" si="1"/>
        <v>0</v>
      </c>
      <c r="H186" s="92"/>
      <c r="I186" s="93"/>
      <c r="J186" s="92"/>
      <c r="K186" s="92"/>
    </row>
    <row r="187" spans="1:11" s="94" customFormat="1" ht="15" customHeight="1">
      <c r="A187" s="95" t="s">
        <v>418</v>
      </c>
      <c r="B187" s="117"/>
      <c r="C187" s="117"/>
      <c r="D187" s="118">
        <f t="shared" ref="D187:E187" si="3">+D182+D183</f>
        <v>5833331</v>
      </c>
      <c r="E187" s="118">
        <f t="shared" si="3"/>
        <v>179917358</v>
      </c>
      <c r="F187" s="118">
        <f>+F182+F183</f>
        <v>0</v>
      </c>
      <c r="G187" s="118">
        <f t="shared" si="1"/>
        <v>185750689</v>
      </c>
      <c r="H187" s="92"/>
      <c r="I187" s="93"/>
      <c r="J187" s="92"/>
      <c r="K187" s="92"/>
    </row>
    <row r="188" spans="1:11" s="94" customFormat="1" ht="15" customHeight="1">
      <c r="A188" s="105" t="s">
        <v>436</v>
      </c>
      <c r="B188" s="117"/>
      <c r="C188" s="117"/>
      <c r="D188" s="117"/>
      <c r="E188" s="117"/>
      <c r="F188" s="118"/>
      <c r="G188" s="118">
        <f t="shared" si="1"/>
        <v>0</v>
      </c>
      <c r="H188" s="92"/>
      <c r="I188" s="93"/>
      <c r="J188" s="92"/>
      <c r="K188" s="92"/>
    </row>
    <row r="189" spans="1:11" s="94" customFormat="1" ht="16.5" customHeight="1">
      <c r="A189" s="119" t="s">
        <v>437</v>
      </c>
      <c r="B189" s="117">
        <f>B173-B182</f>
        <v>0</v>
      </c>
      <c r="C189" s="117">
        <f t="shared" ref="C189:G189" si="4">C173-C182</f>
        <v>0</v>
      </c>
      <c r="D189" s="117">
        <f t="shared" si="4"/>
        <v>14166669</v>
      </c>
      <c r="E189" s="117">
        <f t="shared" si="4"/>
        <v>193398308</v>
      </c>
      <c r="F189" s="117">
        <f t="shared" si="4"/>
        <v>0</v>
      </c>
      <c r="G189" s="117">
        <f t="shared" si="4"/>
        <v>207564977</v>
      </c>
      <c r="H189" s="92"/>
      <c r="I189" s="93"/>
      <c r="J189" s="92"/>
      <c r="K189" s="92"/>
    </row>
    <row r="190" spans="1:11" s="94" customFormat="1" ht="16.5" customHeight="1">
      <c r="A190" s="119" t="s">
        <v>438</v>
      </c>
      <c r="B190" s="117">
        <f>B180-B187</f>
        <v>0</v>
      </c>
      <c r="C190" s="117">
        <f t="shared" ref="C190:G190" si="5">C180-C187</f>
        <v>0</v>
      </c>
      <c r="D190" s="117">
        <f t="shared" si="5"/>
        <v>14166669</v>
      </c>
      <c r="E190" s="117">
        <f t="shared" si="5"/>
        <v>169103642</v>
      </c>
      <c r="F190" s="117">
        <f t="shared" si="5"/>
        <v>0</v>
      </c>
      <c r="G190" s="117">
        <f t="shared" si="5"/>
        <v>183270311</v>
      </c>
      <c r="H190" s="92"/>
      <c r="I190" s="93"/>
      <c r="J190" s="92"/>
      <c r="K190" s="92"/>
    </row>
    <row r="191" spans="1:11" s="94" customFormat="1" ht="16.5" customHeight="1">
      <c r="A191" s="128" t="s">
        <v>439</v>
      </c>
      <c r="B191" s="98"/>
      <c r="C191" s="98"/>
      <c r="D191" s="98"/>
      <c r="E191" s="98"/>
      <c r="F191" s="98"/>
      <c r="G191" s="98"/>
      <c r="H191" s="92"/>
      <c r="I191" s="93"/>
      <c r="J191" s="92"/>
      <c r="K191" s="92"/>
    </row>
    <row r="192" spans="1:11" s="94" customFormat="1" ht="15" customHeight="1">
      <c r="A192" s="110"/>
      <c r="B192" s="98"/>
      <c r="C192" s="98"/>
      <c r="D192" s="98"/>
      <c r="E192" s="98"/>
      <c r="F192" s="98"/>
      <c r="G192" s="98"/>
      <c r="H192" s="92"/>
      <c r="I192" s="93"/>
      <c r="J192" s="92"/>
      <c r="K192" s="92"/>
    </row>
    <row r="193" spans="1:11" s="94" customFormat="1" ht="15" customHeight="1">
      <c r="A193" s="207" t="s">
        <v>440</v>
      </c>
      <c r="B193" s="207"/>
      <c r="C193" s="207"/>
      <c r="D193" s="186">
        <v>41364</v>
      </c>
      <c r="E193" s="187"/>
      <c r="F193" s="186">
        <v>41274</v>
      </c>
      <c r="G193" s="187"/>
      <c r="H193" s="92"/>
      <c r="I193" s="93"/>
      <c r="J193" s="92"/>
      <c r="K193" s="92"/>
    </row>
    <row r="194" spans="1:11" s="94" customFormat="1" ht="15" customHeight="1">
      <c r="A194" s="203" t="s">
        <v>441</v>
      </c>
      <c r="B194" s="203"/>
      <c r="C194" s="203"/>
      <c r="D194" s="208">
        <v>0</v>
      </c>
      <c r="E194" s="208"/>
      <c r="F194" s="208">
        <v>0</v>
      </c>
      <c r="G194" s="208"/>
      <c r="H194" s="92"/>
      <c r="I194" s="93"/>
      <c r="J194" s="92"/>
      <c r="K194" s="92"/>
    </row>
    <row r="195" spans="1:11" s="94" customFormat="1" ht="15" customHeight="1">
      <c r="A195" s="203" t="s">
        <v>442</v>
      </c>
      <c r="B195" s="203"/>
      <c r="C195" s="203"/>
      <c r="D195" s="208"/>
      <c r="E195" s="208"/>
      <c r="F195" s="208"/>
      <c r="G195" s="208"/>
      <c r="H195" s="92"/>
      <c r="I195" s="93"/>
      <c r="J195" s="92"/>
      <c r="K195" s="92"/>
    </row>
    <row r="196" spans="1:11" s="94" customFormat="1" ht="15" customHeight="1">
      <c r="A196" s="203" t="s">
        <v>443</v>
      </c>
      <c r="B196" s="203"/>
      <c r="C196" s="203"/>
      <c r="D196" s="210"/>
      <c r="E196" s="210"/>
      <c r="F196" s="210"/>
      <c r="G196" s="210"/>
      <c r="H196" s="92"/>
      <c r="I196" s="93"/>
      <c r="J196" s="92"/>
      <c r="K196" s="92"/>
    </row>
    <row r="197" spans="1:11" s="94" customFormat="1" ht="15" customHeight="1">
      <c r="A197" s="203" t="s">
        <v>443</v>
      </c>
      <c r="B197" s="203"/>
      <c r="C197" s="203"/>
      <c r="D197" s="210"/>
      <c r="E197" s="210"/>
      <c r="F197" s="210"/>
      <c r="G197" s="210"/>
      <c r="H197" s="92"/>
      <c r="I197" s="93"/>
      <c r="J197" s="92"/>
      <c r="K197" s="92"/>
    </row>
    <row r="198" spans="1:11" s="94" customFormat="1" ht="15" customHeight="1">
      <c r="A198" s="203" t="s">
        <v>444</v>
      </c>
      <c r="B198" s="203"/>
      <c r="C198" s="203"/>
      <c r="D198" s="210"/>
      <c r="E198" s="210"/>
      <c r="F198" s="210"/>
      <c r="G198" s="210"/>
      <c r="H198" s="92"/>
      <c r="I198" s="93"/>
      <c r="J198" s="92"/>
      <c r="K198" s="92"/>
    </row>
    <row r="199" spans="1:11" s="94" customFormat="1" ht="15" customHeight="1">
      <c r="A199" s="96" t="s">
        <v>445</v>
      </c>
      <c r="B199" s="96"/>
      <c r="C199" s="96"/>
      <c r="D199" s="98"/>
      <c r="E199" s="98"/>
      <c r="F199" s="98"/>
      <c r="G199" s="98"/>
      <c r="H199" s="92"/>
      <c r="I199" s="93"/>
      <c r="J199" s="92"/>
      <c r="K199" s="92"/>
    </row>
    <row r="200" spans="1:11" s="94" customFormat="1" ht="15" customHeight="1">
      <c r="A200" s="99" t="s">
        <v>446</v>
      </c>
      <c r="B200" s="99"/>
      <c r="C200" s="98"/>
      <c r="D200" s="186">
        <v>41364</v>
      </c>
      <c r="E200" s="187"/>
      <c r="F200" s="186">
        <v>41274</v>
      </c>
      <c r="G200" s="187"/>
      <c r="H200" s="92"/>
      <c r="I200" s="93"/>
      <c r="J200" s="92"/>
      <c r="K200" s="92"/>
    </row>
    <row r="201" spans="1:11" s="94" customFormat="1" ht="15" customHeight="1">
      <c r="A201" s="199" t="s">
        <v>447</v>
      </c>
      <c r="B201" s="188"/>
      <c r="C201" s="188"/>
      <c r="D201" s="211"/>
      <c r="E201" s="211"/>
      <c r="F201" s="208"/>
      <c r="G201" s="208"/>
      <c r="H201" s="92"/>
      <c r="I201" s="93"/>
      <c r="J201" s="92"/>
      <c r="K201" s="92"/>
    </row>
    <row r="202" spans="1:11" s="94" customFormat="1" ht="15" customHeight="1">
      <c r="A202" s="199" t="s">
        <v>448</v>
      </c>
      <c r="B202" s="188"/>
      <c r="C202" s="188"/>
      <c r="D202" s="211"/>
      <c r="E202" s="211"/>
      <c r="F202" s="211"/>
      <c r="G202" s="211"/>
      <c r="H202" s="92"/>
      <c r="I202" s="93"/>
      <c r="J202" s="92"/>
      <c r="K202" s="92"/>
    </row>
    <row r="203" spans="1:11" s="94" customFormat="1" ht="15" customHeight="1">
      <c r="A203" s="199" t="s">
        <v>449</v>
      </c>
      <c r="B203" s="188"/>
      <c r="C203" s="188"/>
      <c r="D203" s="211"/>
      <c r="E203" s="211"/>
      <c r="F203" s="211"/>
      <c r="G203" s="211"/>
      <c r="H203" s="92"/>
      <c r="I203" s="93"/>
      <c r="J203" s="92"/>
      <c r="K203" s="92"/>
    </row>
    <row r="204" spans="1:11" s="94" customFormat="1" ht="15" customHeight="1">
      <c r="A204" s="199" t="s">
        <v>450</v>
      </c>
      <c r="B204" s="188"/>
      <c r="C204" s="188"/>
      <c r="D204" s="211"/>
      <c r="E204" s="211"/>
      <c r="F204" s="211"/>
      <c r="G204" s="211"/>
      <c r="H204" s="92"/>
      <c r="I204" s="93"/>
      <c r="J204" s="92"/>
      <c r="K204" s="92"/>
    </row>
    <row r="205" spans="1:11" s="94" customFormat="1" ht="15" customHeight="1">
      <c r="A205" s="188" t="s">
        <v>451</v>
      </c>
      <c r="B205" s="188"/>
      <c r="C205" s="188"/>
      <c r="D205" s="211">
        <v>0</v>
      </c>
      <c r="E205" s="211"/>
      <c r="F205" s="211"/>
      <c r="G205" s="211"/>
      <c r="H205" s="92"/>
      <c r="I205" s="93"/>
      <c r="J205" s="92"/>
      <c r="K205" s="92"/>
    </row>
    <row r="206" spans="1:11" s="94" customFormat="1" ht="15" customHeight="1">
      <c r="A206" s="195" t="s">
        <v>452</v>
      </c>
      <c r="B206" s="195"/>
      <c r="C206" s="195"/>
      <c r="D206" s="212">
        <f>+SUM(D201:E205)</f>
        <v>0</v>
      </c>
      <c r="E206" s="212"/>
      <c r="F206" s="212">
        <f>+SUM(F201:G205)</f>
        <v>0</v>
      </c>
      <c r="G206" s="212"/>
      <c r="H206" s="92"/>
      <c r="I206" s="93"/>
      <c r="J206" s="92"/>
      <c r="K206" s="92"/>
    </row>
    <row r="207" spans="1:11" s="94" customFormat="1" ht="15" customHeight="1">
      <c r="A207" s="110"/>
      <c r="B207" s="98"/>
      <c r="C207" s="98"/>
      <c r="D207" s="98"/>
      <c r="E207" s="98"/>
      <c r="F207" s="98"/>
      <c r="G207" s="98"/>
      <c r="H207" s="92"/>
      <c r="I207" s="93"/>
      <c r="J207" s="92"/>
      <c r="K207" s="92"/>
    </row>
    <row r="208" spans="1:11" s="94" customFormat="1" ht="15" customHeight="1">
      <c r="A208" s="110"/>
      <c r="B208" s="98"/>
      <c r="C208" s="98"/>
      <c r="D208" s="98"/>
      <c r="E208" s="98"/>
      <c r="F208" s="98"/>
      <c r="G208" s="98"/>
      <c r="H208" s="92"/>
      <c r="I208" s="93"/>
      <c r="J208" s="92"/>
      <c r="K208" s="92"/>
    </row>
    <row r="209" spans="1:11" s="94" customFormat="1" ht="15" customHeight="1">
      <c r="A209" s="185" t="s">
        <v>453</v>
      </c>
      <c r="B209" s="185"/>
      <c r="C209" s="185"/>
      <c r="D209" s="186">
        <v>41364</v>
      </c>
      <c r="E209" s="187"/>
      <c r="F209" s="186">
        <v>41274</v>
      </c>
      <c r="G209" s="187"/>
      <c r="H209" s="92"/>
      <c r="I209" s="93"/>
      <c r="J209" s="92"/>
      <c r="K209" s="92"/>
    </row>
    <row r="210" spans="1:11" s="94" customFormat="1" ht="15" customHeight="1">
      <c r="A210" s="199" t="s">
        <v>454</v>
      </c>
      <c r="B210" s="188"/>
      <c r="C210" s="188"/>
      <c r="D210" s="187"/>
      <c r="E210" s="187"/>
      <c r="F210" s="187"/>
      <c r="G210" s="187"/>
      <c r="H210" s="92"/>
      <c r="I210" s="93"/>
      <c r="J210" s="92"/>
      <c r="K210" s="92"/>
    </row>
    <row r="211" spans="1:11" s="94" customFormat="1" ht="15" customHeight="1">
      <c r="A211" s="199" t="s">
        <v>455</v>
      </c>
      <c r="B211" s="188"/>
      <c r="C211" s="188"/>
      <c r="D211" s="187"/>
      <c r="E211" s="187"/>
      <c r="F211" s="187"/>
      <c r="G211" s="187"/>
      <c r="H211" s="92"/>
      <c r="I211" s="93"/>
      <c r="J211" s="92"/>
      <c r="K211" s="92"/>
    </row>
    <row r="212" spans="1:11" s="94" customFormat="1" ht="15" customHeight="1">
      <c r="A212" s="199" t="s">
        <v>456</v>
      </c>
      <c r="B212" s="188"/>
      <c r="C212" s="188"/>
      <c r="D212" s="187"/>
      <c r="E212" s="187"/>
      <c r="F212" s="187"/>
      <c r="G212" s="187"/>
      <c r="H212" s="92"/>
      <c r="I212" s="93"/>
      <c r="J212" s="92"/>
      <c r="K212" s="92"/>
    </row>
    <row r="213" spans="1:11" s="94" customFormat="1" ht="15" customHeight="1">
      <c r="A213" s="213" t="s">
        <v>457</v>
      </c>
      <c r="B213" s="214"/>
      <c r="C213" s="214"/>
      <c r="D213" s="187"/>
      <c r="E213" s="187"/>
      <c r="F213" s="187"/>
      <c r="G213" s="187"/>
      <c r="H213" s="92"/>
      <c r="I213" s="93"/>
      <c r="J213" s="92"/>
      <c r="K213" s="92"/>
    </row>
    <row r="214" spans="1:11" s="94" customFormat="1" ht="15" customHeight="1">
      <c r="A214" s="199" t="s">
        <v>458</v>
      </c>
      <c r="B214" s="188"/>
      <c r="C214" s="188"/>
      <c r="D214" s="208">
        <f>678551621+545940560</f>
        <v>1224492181</v>
      </c>
      <c r="E214" s="208"/>
      <c r="F214" s="208">
        <v>1364343376</v>
      </c>
      <c r="G214" s="208"/>
      <c r="H214" s="92"/>
      <c r="I214" s="93"/>
      <c r="J214" s="92"/>
      <c r="K214" s="92"/>
    </row>
    <row r="215" spans="1:11" s="94" customFormat="1" ht="15" customHeight="1">
      <c r="A215" s="188"/>
      <c r="B215" s="188"/>
      <c r="C215" s="96"/>
      <c r="D215" s="96"/>
      <c r="E215" s="129"/>
      <c r="F215" s="98"/>
      <c r="G215" s="98"/>
      <c r="H215" s="92"/>
      <c r="I215" s="93"/>
      <c r="J215" s="92"/>
      <c r="K215" s="92"/>
    </row>
    <row r="216" spans="1:11" s="94" customFormat="1" ht="15" customHeight="1">
      <c r="A216" s="99" t="s">
        <v>459</v>
      </c>
      <c r="B216" s="99"/>
      <c r="C216" s="98"/>
      <c r="D216" s="186">
        <v>41364</v>
      </c>
      <c r="E216" s="187"/>
      <c r="F216" s="186">
        <v>41274</v>
      </c>
      <c r="G216" s="187"/>
      <c r="H216" s="92"/>
      <c r="I216" s="93"/>
      <c r="J216" s="92"/>
      <c r="K216" s="92"/>
    </row>
    <row r="217" spans="1:11" s="94" customFormat="1" ht="15" customHeight="1">
      <c r="A217" s="188" t="s">
        <v>460</v>
      </c>
      <c r="B217" s="188"/>
      <c r="C217" s="188"/>
      <c r="D217" s="198"/>
      <c r="E217" s="198"/>
      <c r="F217" s="198">
        <v>0</v>
      </c>
      <c r="G217" s="198"/>
      <c r="H217" s="92"/>
      <c r="I217" s="93"/>
      <c r="J217" s="92"/>
      <c r="K217" s="92"/>
    </row>
    <row r="218" spans="1:11" s="94" customFormat="1" ht="15" customHeight="1">
      <c r="A218" s="199" t="s">
        <v>461</v>
      </c>
      <c r="B218" s="188"/>
      <c r="C218" s="188"/>
      <c r="D218" s="198">
        <v>158500000</v>
      </c>
      <c r="E218" s="198"/>
      <c r="F218" s="198">
        <v>226000000</v>
      </c>
      <c r="G218" s="198"/>
      <c r="H218" s="92"/>
      <c r="I218" s="93"/>
      <c r="J218" s="92"/>
      <c r="K218" s="92"/>
    </row>
    <row r="219" spans="1:11" s="94" customFormat="1" ht="15" customHeight="1">
      <c r="A219" s="199" t="s">
        <v>462</v>
      </c>
      <c r="B219" s="188"/>
      <c r="C219" s="188"/>
      <c r="D219" s="198">
        <f>265296442+3402261646</f>
        <v>3667558088</v>
      </c>
      <c r="E219" s="198"/>
      <c r="F219" s="198">
        <v>2142647900</v>
      </c>
      <c r="G219" s="198"/>
      <c r="H219" s="92"/>
      <c r="I219" s="93"/>
      <c r="J219" s="92"/>
      <c r="K219" s="92"/>
    </row>
    <row r="220" spans="1:11" s="94" customFormat="1" ht="15" customHeight="1">
      <c r="A220" s="199" t="s">
        <v>463</v>
      </c>
      <c r="B220" s="188"/>
      <c r="C220" s="188"/>
      <c r="D220" s="198">
        <f>5971138358</f>
        <v>5971138358</v>
      </c>
      <c r="E220" s="198"/>
      <c r="F220" s="198">
        <v>4711402635</v>
      </c>
      <c r="G220" s="198"/>
      <c r="H220" s="92"/>
      <c r="I220" s="93"/>
      <c r="J220" s="92"/>
      <c r="K220" s="92"/>
    </row>
    <row r="221" spans="1:11" s="94" customFormat="1" ht="15" customHeight="1">
      <c r="A221" s="199" t="s">
        <v>464</v>
      </c>
      <c r="B221" s="188"/>
      <c r="C221" s="188"/>
      <c r="D221" s="101"/>
      <c r="E221" s="101"/>
      <c r="F221" s="101"/>
      <c r="G221" s="101"/>
      <c r="H221" s="92"/>
      <c r="I221" s="93"/>
      <c r="J221" s="92"/>
      <c r="K221" s="92"/>
    </row>
    <row r="222" spans="1:11" s="94" customFormat="1" ht="15" customHeight="1">
      <c r="A222" s="195" t="s">
        <v>358</v>
      </c>
      <c r="B222" s="195"/>
      <c r="C222" s="195"/>
      <c r="D222" s="196">
        <f>+SUM(D217:E221)</f>
        <v>9797196446</v>
      </c>
      <c r="E222" s="197"/>
      <c r="F222" s="196">
        <f>+SUM(F217:G220)</f>
        <v>7080050535</v>
      </c>
      <c r="G222" s="197"/>
      <c r="H222" s="92"/>
      <c r="I222" s="93"/>
      <c r="J222" s="92"/>
      <c r="K222" s="92"/>
    </row>
    <row r="223" spans="1:11" s="94" customFormat="1" ht="15" customHeight="1">
      <c r="A223" s="110"/>
      <c r="B223" s="98"/>
      <c r="C223" s="98"/>
      <c r="D223" s="98"/>
      <c r="E223" s="98"/>
      <c r="F223" s="98"/>
      <c r="G223" s="98"/>
      <c r="H223" s="92"/>
      <c r="I223" s="93"/>
      <c r="J223" s="92"/>
      <c r="K223" s="92"/>
    </row>
    <row r="224" spans="1:11" s="94" customFormat="1" ht="15" customHeight="1">
      <c r="A224" s="110"/>
      <c r="B224" s="98"/>
      <c r="C224" s="98"/>
      <c r="D224" s="98"/>
      <c r="E224" s="98"/>
      <c r="F224" s="98"/>
      <c r="G224" s="98"/>
      <c r="H224" s="92"/>
      <c r="I224" s="93"/>
      <c r="J224" s="92"/>
      <c r="K224" s="92"/>
    </row>
    <row r="225" spans="1:11" s="94" customFormat="1" ht="15" customHeight="1">
      <c r="A225" s="185" t="s">
        <v>465</v>
      </c>
      <c r="B225" s="185"/>
      <c r="C225" s="185"/>
      <c r="D225" s="186">
        <v>41364</v>
      </c>
      <c r="E225" s="187"/>
      <c r="F225" s="186">
        <v>41274</v>
      </c>
      <c r="G225" s="187"/>
      <c r="H225" s="92"/>
      <c r="I225" s="93"/>
      <c r="J225" s="92"/>
      <c r="K225" s="92"/>
    </row>
    <row r="226" spans="1:11" s="94" customFormat="1" ht="15" customHeight="1">
      <c r="A226" s="188" t="s">
        <v>466</v>
      </c>
      <c r="B226" s="188"/>
      <c r="C226" s="188"/>
      <c r="D226" s="215"/>
      <c r="E226" s="215"/>
      <c r="F226" s="215"/>
      <c r="G226" s="215"/>
      <c r="H226" s="92"/>
      <c r="I226" s="93"/>
      <c r="J226" s="92"/>
      <c r="K226" s="92"/>
    </row>
    <row r="227" spans="1:11" s="94" customFormat="1" ht="15" customHeight="1">
      <c r="A227" s="188" t="s">
        <v>467</v>
      </c>
      <c r="B227" s="188"/>
      <c r="C227" s="188"/>
      <c r="D227" s="215"/>
      <c r="E227" s="215"/>
      <c r="F227" s="215"/>
      <c r="G227" s="215"/>
      <c r="H227" s="92"/>
      <c r="I227" s="93"/>
      <c r="J227" s="92"/>
      <c r="K227" s="92"/>
    </row>
    <row r="228" spans="1:11" s="94" customFormat="1" ht="15" customHeight="1">
      <c r="A228" s="188" t="s">
        <v>468</v>
      </c>
      <c r="B228" s="188"/>
      <c r="C228" s="188"/>
      <c r="D228" s="215"/>
      <c r="E228" s="215"/>
      <c r="F228" s="215"/>
      <c r="G228" s="215"/>
      <c r="H228" s="92"/>
      <c r="I228" s="93"/>
      <c r="J228" s="92"/>
      <c r="K228" s="92"/>
    </row>
    <row r="229" spans="1:11" s="94" customFormat="1" ht="15" customHeight="1">
      <c r="A229" s="188" t="s">
        <v>469</v>
      </c>
      <c r="B229" s="188"/>
      <c r="C229" s="188"/>
      <c r="D229" s="204"/>
      <c r="E229" s="204"/>
      <c r="F229" s="204"/>
      <c r="G229" s="204"/>
      <c r="H229" s="92"/>
      <c r="I229" s="93"/>
      <c r="J229" s="92"/>
      <c r="K229" s="92"/>
    </row>
    <row r="230" spans="1:11" s="94" customFormat="1" ht="15" customHeight="1">
      <c r="A230" s="199" t="s">
        <v>470</v>
      </c>
      <c r="B230" s="188"/>
      <c r="C230" s="188"/>
      <c r="D230" s="204">
        <v>156231</v>
      </c>
      <c r="E230" s="204"/>
      <c r="F230" s="204">
        <v>1487927</v>
      </c>
      <c r="G230" s="204"/>
      <c r="H230" s="92"/>
      <c r="I230" s="93"/>
      <c r="J230" s="92"/>
      <c r="K230" s="92"/>
    </row>
    <row r="231" spans="1:11" s="94" customFormat="1" ht="15" customHeight="1">
      <c r="A231" s="188" t="s">
        <v>471</v>
      </c>
      <c r="B231" s="188"/>
      <c r="C231" s="188"/>
      <c r="D231" s="204"/>
      <c r="E231" s="204"/>
      <c r="F231" s="204"/>
      <c r="G231" s="204"/>
      <c r="H231" s="92"/>
      <c r="I231" s="93"/>
      <c r="J231" s="92"/>
      <c r="K231" s="92"/>
    </row>
    <row r="232" spans="1:11" s="94" customFormat="1" ht="15" customHeight="1">
      <c r="A232" s="199" t="s">
        <v>472</v>
      </c>
      <c r="B232" s="188"/>
      <c r="C232" s="188"/>
      <c r="D232" s="204"/>
      <c r="E232" s="204"/>
      <c r="F232" s="204"/>
      <c r="G232" s="204"/>
      <c r="H232" s="92"/>
      <c r="I232" s="93"/>
      <c r="J232" s="92"/>
      <c r="K232" s="92"/>
    </row>
    <row r="233" spans="1:11" s="94" customFormat="1" ht="15" customHeight="1">
      <c r="A233" s="188" t="s">
        <v>473</v>
      </c>
      <c r="B233" s="188"/>
      <c r="C233" s="188"/>
      <c r="D233" s="204"/>
      <c r="E233" s="204"/>
      <c r="F233" s="204"/>
      <c r="G233" s="204"/>
      <c r="H233" s="92"/>
      <c r="I233" s="93"/>
      <c r="J233" s="92"/>
      <c r="K233" s="92"/>
    </row>
    <row r="234" spans="1:11" s="94" customFormat="1" ht="15" customHeight="1">
      <c r="A234" s="199" t="s">
        <v>474</v>
      </c>
      <c r="B234" s="188"/>
      <c r="C234" s="188"/>
      <c r="D234" s="204"/>
      <c r="E234" s="204"/>
      <c r="F234" s="204">
        <v>0</v>
      </c>
      <c r="G234" s="204"/>
      <c r="H234" s="92"/>
      <c r="I234" s="93"/>
      <c r="J234" s="92"/>
      <c r="K234" s="92"/>
    </row>
    <row r="235" spans="1:11" s="94" customFormat="1" ht="15" customHeight="1">
      <c r="A235" s="195" t="s">
        <v>358</v>
      </c>
      <c r="B235" s="195"/>
      <c r="C235" s="195"/>
      <c r="D235" s="217">
        <f>D226+D227+D229+D230+D231+D232+D233+D234</f>
        <v>156231</v>
      </c>
      <c r="E235" s="218"/>
      <c r="F235" s="196">
        <f>F226+F227+F229+F230+F231+F232+F233+F234</f>
        <v>1487927</v>
      </c>
      <c r="G235" s="197"/>
      <c r="H235" s="92"/>
      <c r="I235" s="93"/>
      <c r="J235" s="92"/>
      <c r="K235" s="92"/>
    </row>
    <row r="236" spans="1:11" s="94" customFormat="1" ht="15" customHeight="1">
      <c r="A236" s="110"/>
      <c r="B236" s="98"/>
      <c r="C236" s="98"/>
      <c r="D236" s="98"/>
      <c r="E236" s="98"/>
      <c r="F236" s="98"/>
      <c r="G236" s="98"/>
      <c r="H236" s="92"/>
      <c r="I236" s="93"/>
      <c r="J236" s="92"/>
      <c r="K236" s="92"/>
    </row>
    <row r="237" spans="1:11" s="94" customFormat="1" ht="15" customHeight="1">
      <c r="A237" s="103" t="s">
        <v>475</v>
      </c>
      <c r="B237" s="98"/>
      <c r="C237" s="98"/>
      <c r="D237" s="186">
        <v>41364</v>
      </c>
      <c r="E237" s="187"/>
      <c r="F237" s="186">
        <v>41274</v>
      </c>
      <c r="G237" s="187"/>
      <c r="H237" s="92"/>
      <c r="I237" s="93"/>
      <c r="J237" s="92"/>
      <c r="K237" s="92"/>
    </row>
    <row r="238" spans="1:11" s="94" customFormat="1" ht="15" customHeight="1">
      <c r="A238" s="199" t="s">
        <v>476</v>
      </c>
      <c r="B238" s="188"/>
      <c r="C238" s="188"/>
      <c r="D238" s="204">
        <v>0</v>
      </c>
      <c r="E238" s="204"/>
      <c r="F238" s="204">
        <v>0</v>
      </c>
      <c r="G238" s="204"/>
      <c r="H238" s="92"/>
      <c r="I238" s="93"/>
      <c r="J238" s="92"/>
      <c r="K238" s="92"/>
    </row>
    <row r="239" spans="1:11" s="94" customFormat="1" ht="15" customHeight="1">
      <c r="A239" s="130" t="s">
        <v>477</v>
      </c>
      <c r="B239" s="95"/>
      <c r="C239" s="95"/>
      <c r="D239" s="204">
        <v>0</v>
      </c>
      <c r="E239" s="204"/>
      <c r="F239" s="204">
        <v>0</v>
      </c>
      <c r="G239" s="204"/>
      <c r="H239" s="92"/>
      <c r="I239" s="93"/>
      <c r="J239" s="92"/>
      <c r="K239" s="92"/>
    </row>
    <row r="240" spans="1:11" s="94" customFormat="1" ht="15" customHeight="1">
      <c r="A240" s="199" t="s">
        <v>478</v>
      </c>
      <c r="B240" s="188"/>
      <c r="C240" s="188"/>
      <c r="D240" s="204">
        <v>0</v>
      </c>
      <c r="E240" s="204"/>
      <c r="F240" s="204">
        <v>0</v>
      </c>
      <c r="G240" s="204"/>
      <c r="H240" s="92"/>
      <c r="I240" s="93"/>
      <c r="J240" s="92"/>
      <c r="K240" s="92"/>
    </row>
    <row r="241" spans="1:11" s="94" customFormat="1" ht="15" customHeight="1">
      <c r="A241" s="195" t="s">
        <v>358</v>
      </c>
      <c r="B241" s="195"/>
      <c r="C241" s="195"/>
      <c r="D241" s="216">
        <f>+SUM(D238:E240)</f>
        <v>0</v>
      </c>
      <c r="E241" s="216"/>
      <c r="F241" s="216">
        <f>+SUM(F238:G240)</f>
        <v>0</v>
      </c>
      <c r="G241" s="216"/>
      <c r="H241" s="92"/>
      <c r="I241" s="93"/>
      <c r="J241" s="92"/>
      <c r="K241" s="92"/>
    </row>
    <row r="242" spans="1:11" s="94" customFormat="1" ht="15" customHeight="1">
      <c r="A242" s="110"/>
      <c r="B242" s="98"/>
      <c r="C242" s="98"/>
      <c r="D242" s="98"/>
      <c r="E242" s="98"/>
      <c r="F242" s="98"/>
      <c r="G242" s="98"/>
      <c r="H242" s="92"/>
      <c r="I242" s="93"/>
      <c r="J242" s="92"/>
      <c r="K242" s="92"/>
    </row>
    <row r="243" spans="1:11" s="94" customFormat="1" ht="15" customHeight="1">
      <c r="A243" s="219" t="s">
        <v>479</v>
      </c>
      <c r="B243" s="219"/>
      <c r="C243" s="219"/>
      <c r="D243" s="186">
        <v>41364</v>
      </c>
      <c r="E243" s="187"/>
      <c r="F243" s="186">
        <v>41274</v>
      </c>
      <c r="G243" s="187"/>
      <c r="H243" s="92"/>
      <c r="I243" s="93"/>
      <c r="J243" s="92"/>
      <c r="K243" s="92"/>
    </row>
    <row r="244" spans="1:11" s="94" customFormat="1" ht="15" customHeight="1">
      <c r="A244" s="188" t="s">
        <v>480</v>
      </c>
      <c r="B244" s="188"/>
      <c r="C244" s="188"/>
      <c r="D244" s="204"/>
      <c r="E244" s="204"/>
      <c r="F244" s="204">
        <v>0</v>
      </c>
      <c r="G244" s="204"/>
      <c r="H244" s="92"/>
      <c r="I244" s="93"/>
      <c r="J244" s="92"/>
      <c r="K244" s="92"/>
    </row>
    <row r="245" spans="1:11" s="94" customFormat="1" ht="15" customHeight="1">
      <c r="A245" s="188" t="s">
        <v>481</v>
      </c>
      <c r="B245" s="188"/>
      <c r="C245" s="188"/>
      <c r="D245" s="198">
        <v>7437720</v>
      </c>
      <c r="E245" s="198"/>
      <c r="F245" s="198">
        <v>3301914</v>
      </c>
      <c r="G245" s="198"/>
      <c r="H245" s="92"/>
      <c r="I245" s="93"/>
      <c r="J245" s="92"/>
      <c r="K245" s="92"/>
    </row>
    <row r="246" spans="1:11" s="94" customFormat="1" ht="15" customHeight="1">
      <c r="A246" s="188" t="s">
        <v>482</v>
      </c>
      <c r="B246" s="188"/>
      <c r="C246" s="188"/>
      <c r="D246" s="198">
        <v>56376033</v>
      </c>
      <c r="E246" s="198"/>
      <c r="F246" s="198"/>
      <c r="G246" s="198"/>
      <c r="H246" s="92"/>
      <c r="I246" s="93"/>
      <c r="J246" s="92"/>
      <c r="K246" s="92"/>
    </row>
    <row r="247" spans="1:11" s="94" customFormat="1" ht="15" customHeight="1">
      <c r="A247" s="188" t="s">
        <v>483</v>
      </c>
      <c r="B247" s="188"/>
      <c r="C247" s="188"/>
      <c r="D247" s="198">
        <v>6915794</v>
      </c>
      <c r="E247" s="198"/>
      <c r="F247" s="198">
        <v>2001229</v>
      </c>
      <c r="G247" s="198"/>
      <c r="H247" s="92"/>
      <c r="I247" s="93"/>
      <c r="J247" s="92"/>
      <c r="K247" s="92"/>
    </row>
    <row r="248" spans="1:11" s="94" customFormat="1" ht="15" customHeight="1">
      <c r="A248" s="188" t="s">
        <v>484</v>
      </c>
      <c r="B248" s="188"/>
      <c r="C248" s="188"/>
      <c r="D248" s="198">
        <v>24582912</v>
      </c>
      <c r="E248" s="198"/>
      <c r="F248" s="198">
        <v>13803682</v>
      </c>
      <c r="G248" s="198"/>
      <c r="H248" s="92"/>
      <c r="I248" s="93"/>
      <c r="J248" s="92"/>
      <c r="K248" s="92"/>
    </row>
    <row r="249" spans="1:11" s="94" customFormat="1" ht="15" customHeight="1">
      <c r="A249" s="188" t="s">
        <v>485</v>
      </c>
      <c r="B249" s="188"/>
      <c r="C249" s="188"/>
      <c r="D249" s="198"/>
      <c r="E249" s="198"/>
      <c r="F249" s="198"/>
      <c r="G249" s="198"/>
      <c r="H249" s="92"/>
      <c r="I249" s="93"/>
      <c r="J249" s="92"/>
      <c r="K249" s="92"/>
    </row>
    <row r="250" spans="1:11" s="94" customFormat="1" ht="15" customHeight="1">
      <c r="A250" s="188" t="s">
        <v>486</v>
      </c>
      <c r="B250" s="188"/>
      <c r="C250" s="188"/>
      <c r="D250" s="101"/>
      <c r="E250" s="101">
        <f>109786007+843118044</f>
        <v>952904051</v>
      </c>
      <c r="F250" s="101"/>
      <c r="G250" s="101">
        <v>942861981</v>
      </c>
      <c r="H250" s="92"/>
      <c r="I250" s="93"/>
      <c r="J250" s="92"/>
      <c r="K250" s="92"/>
    </row>
    <row r="251" spans="1:11" s="94" customFormat="1" ht="15" customHeight="1">
      <c r="A251" s="188" t="s">
        <v>487</v>
      </c>
      <c r="B251" s="188"/>
      <c r="C251" s="188"/>
      <c r="D251" s="189">
        <f>1511951053+508848</f>
        <v>1512459901</v>
      </c>
      <c r="E251" s="189"/>
      <c r="F251" s="189">
        <v>1512013747</v>
      </c>
      <c r="G251" s="189"/>
      <c r="H251" s="92" t="s">
        <v>488</v>
      </c>
      <c r="I251" s="93"/>
      <c r="J251" s="92"/>
      <c r="K251" s="92"/>
    </row>
    <row r="252" spans="1:11" s="94" customFormat="1" ht="15" customHeight="1">
      <c r="A252" s="195" t="s">
        <v>358</v>
      </c>
      <c r="B252" s="187"/>
      <c r="C252" s="187"/>
      <c r="D252" s="196">
        <f>SUM(D245:E251)</f>
        <v>2560676411</v>
      </c>
      <c r="E252" s="197"/>
      <c r="F252" s="196">
        <f>SUM(F245:G251)</f>
        <v>2473982553</v>
      </c>
      <c r="G252" s="197"/>
      <c r="H252" s="92"/>
      <c r="I252" s="93"/>
      <c r="J252" s="92"/>
      <c r="K252" s="92"/>
    </row>
    <row r="253" spans="1:11" s="94" customFormat="1" ht="15" customHeight="1">
      <c r="A253" s="110"/>
      <c r="B253" s="98"/>
      <c r="C253" s="98"/>
      <c r="D253" s="98"/>
      <c r="E253" s="98"/>
      <c r="F253" s="98"/>
      <c r="G253" s="98"/>
      <c r="H253" s="92"/>
      <c r="I253" s="93"/>
      <c r="J253" s="92"/>
      <c r="K253" s="92"/>
    </row>
    <row r="254" spans="1:11" s="94" customFormat="1" ht="15" customHeight="1">
      <c r="A254" s="219" t="s">
        <v>489</v>
      </c>
      <c r="B254" s="219"/>
      <c r="C254" s="219"/>
      <c r="D254" s="186">
        <v>41364</v>
      </c>
      <c r="E254" s="187"/>
      <c r="F254" s="186">
        <v>41274</v>
      </c>
      <c r="G254" s="187"/>
      <c r="H254" s="92"/>
      <c r="I254" s="93"/>
      <c r="J254" s="92"/>
      <c r="K254" s="92"/>
    </row>
    <row r="255" spans="1:11" s="94" customFormat="1" ht="15" customHeight="1">
      <c r="A255" s="220" t="s">
        <v>490</v>
      </c>
      <c r="B255" s="220"/>
      <c r="C255" s="220"/>
      <c r="D255" s="204">
        <v>0</v>
      </c>
      <c r="E255" s="204"/>
      <c r="F255" s="204">
        <v>0</v>
      </c>
      <c r="G255" s="204"/>
      <c r="H255" s="92"/>
      <c r="I255" s="93"/>
      <c r="J255" s="92"/>
      <c r="K255" s="92"/>
    </row>
    <row r="256" spans="1:11" s="94" customFormat="1" ht="15" customHeight="1">
      <c r="A256" s="220" t="s">
        <v>491</v>
      </c>
      <c r="B256" s="220"/>
      <c r="C256" s="220"/>
      <c r="D256" s="204">
        <v>0</v>
      </c>
      <c r="E256" s="204"/>
      <c r="F256" s="204">
        <v>0</v>
      </c>
      <c r="G256" s="204"/>
      <c r="H256" s="92"/>
      <c r="I256" s="93"/>
      <c r="J256" s="92"/>
      <c r="K256" s="92"/>
    </row>
    <row r="257" spans="1:11" s="94" customFormat="1" ht="15" customHeight="1">
      <c r="A257" s="188" t="s">
        <v>492</v>
      </c>
      <c r="B257" s="188"/>
      <c r="C257" s="188"/>
      <c r="D257" s="216">
        <f>+SUM(D255:E256)</f>
        <v>0</v>
      </c>
      <c r="E257" s="216"/>
      <c r="F257" s="216">
        <f>+SUM(F255:G256)</f>
        <v>0</v>
      </c>
      <c r="G257" s="216"/>
      <c r="H257" s="92"/>
      <c r="I257" s="93"/>
      <c r="J257" s="92"/>
      <c r="K257" s="92"/>
    </row>
    <row r="258" spans="1:11" s="94" customFormat="1" ht="15" customHeight="1">
      <c r="A258" s="110"/>
      <c r="B258" s="98"/>
      <c r="C258" s="98"/>
      <c r="D258" s="98"/>
      <c r="E258" s="98"/>
      <c r="F258" s="98"/>
      <c r="G258" s="98"/>
      <c r="H258" s="92"/>
      <c r="I258" s="93"/>
      <c r="J258" s="92"/>
      <c r="K258" s="92"/>
    </row>
    <row r="259" spans="1:11" s="94" customFormat="1" ht="15" customHeight="1">
      <c r="A259" s="103" t="s">
        <v>493</v>
      </c>
      <c r="B259" s="98"/>
      <c r="C259" s="98"/>
      <c r="D259" s="186">
        <v>41364</v>
      </c>
      <c r="E259" s="187"/>
      <c r="F259" s="186">
        <v>41274</v>
      </c>
      <c r="G259" s="187"/>
      <c r="H259" s="92"/>
      <c r="I259" s="93"/>
      <c r="J259" s="92"/>
      <c r="K259" s="92"/>
    </row>
    <row r="260" spans="1:11" s="94" customFormat="1" ht="15" customHeight="1">
      <c r="A260" s="188" t="s">
        <v>494</v>
      </c>
      <c r="B260" s="188"/>
      <c r="C260" s="188"/>
      <c r="D260" s="198"/>
      <c r="E260" s="198"/>
      <c r="F260" s="198"/>
      <c r="G260" s="198"/>
      <c r="H260" s="92"/>
      <c r="I260" s="93"/>
      <c r="J260" s="92"/>
      <c r="K260" s="92"/>
    </row>
    <row r="261" spans="1:11" s="94" customFormat="1" ht="15" customHeight="1">
      <c r="A261" s="221" t="s">
        <v>495</v>
      </c>
      <c r="B261" s="221"/>
      <c r="C261" s="221"/>
      <c r="D261" s="198">
        <v>158500000</v>
      </c>
      <c r="E261" s="198"/>
      <c r="F261" s="198">
        <v>226000000</v>
      </c>
      <c r="G261" s="198"/>
      <c r="H261" s="92"/>
      <c r="I261" s="93"/>
      <c r="J261" s="92"/>
      <c r="K261" s="92"/>
    </row>
    <row r="262" spans="1:11" s="94" customFormat="1" ht="15" customHeight="1">
      <c r="A262" s="221" t="s">
        <v>496</v>
      </c>
      <c r="B262" s="221"/>
      <c r="C262" s="221"/>
      <c r="D262" s="198">
        <v>0</v>
      </c>
      <c r="E262" s="198"/>
      <c r="F262" s="198">
        <v>0</v>
      </c>
      <c r="G262" s="198"/>
      <c r="H262" s="92"/>
      <c r="I262" s="93"/>
      <c r="J262" s="92"/>
      <c r="K262" s="92"/>
    </row>
    <row r="263" spans="1:11" s="94" customFormat="1" ht="15" customHeight="1">
      <c r="A263" s="188" t="s">
        <v>497</v>
      </c>
      <c r="B263" s="188"/>
      <c r="C263" s="188"/>
      <c r="D263" s="198"/>
      <c r="E263" s="198"/>
      <c r="F263" s="198"/>
      <c r="G263" s="198"/>
      <c r="H263" s="92"/>
      <c r="I263" s="93"/>
      <c r="J263" s="92"/>
      <c r="K263" s="92"/>
    </row>
    <row r="264" spans="1:11" s="94" customFormat="1" ht="15" customHeight="1">
      <c r="A264" s="221" t="s">
        <v>498</v>
      </c>
      <c r="B264" s="221"/>
      <c r="C264" s="221"/>
      <c r="D264" s="198">
        <v>0</v>
      </c>
      <c r="E264" s="198"/>
      <c r="F264" s="198">
        <v>0</v>
      </c>
      <c r="G264" s="198"/>
      <c r="H264" s="92"/>
      <c r="I264" s="93"/>
      <c r="J264" s="92"/>
      <c r="K264" s="92"/>
    </row>
    <row r="265" spans="1:11" s="94" customFormat="1" ht="15" customHeight="1">
      <c r="A265" s="221" t="s">
        <v>499</v>
      </c>
      <c r="B265" s="221"/>
      <c r="C265" s="221"/>
      <c r="D265" s="198">
        <v>0</v>
      </c>
      <c r="E265" s="198"/>
      <c r="F265" s="198">
        <v>0</v>
      </c>
      <c r="G265" s="198"/>
      <c r="H265" s="92"/>
      <c r="I265" s="93"/>
      <c r="J265" s="92"/>
      <c r="K265" s="92"/>
    </row>
    <row r="266" spans="1:11" s="94" customFormat="1" ht="15" customHeight="1">
      <c r="A266" s="221" t="s">
        <v>500</v>
      </c>
      <c r="B266" s="221"/>
      <c r="C266" s="221"/>
      <c r="D266" s="198">
        <v>0</v>
      </c>
      <c r="E266" s="198"/>
      <c r="F266" s="198">
        <v>0</v>
      </c>
      <c r="G266" s="198"/>
      <c r="H266" s="92"/>
      <c r="I266" s="93"/>
      <c r="J266" s="92"/>
      <c r="K266" s="92"/>
    </row>
    <row r="267" spans="1:11" s="94" customFormat="1" ht="15" customHeight="1">
      <c r="A267" s="195" t="s">
        <v>358</v>
      </c>
      <c r="B267" s="195"/>
      <c r="C267" s="195"/>
      <c r="D267" s="200">
        <f>+D261+D263</f>
        <v>158500000</v>
      </c>
      <c r="E267" s="200"/>
      <c r="F267" s="200">
        <f>+F261+F263</f>
        <v>226000000</v>
      </c>
      <c r="G267" s="200"/>
      <c r="H267" s="92"/>
      <c r="I267" s="93"/>
      <c r="J267" s="92"/>
      <c r="K267" s="92"/>
    </row>
    <row r="268" spans="1:11" s="94" customFormat="1" ht="15" customHeight="1">
      <c r="A268" s="110"/>
      <c r="B268" s="98"/>
      <c r="C268" s="98"/>
      <c r="D268" s="98"/>
      <c r="E268" s="98"/>
      <c r="F268" s="98"/>
      <c r="G268" s="98"/>
      <c r="H268" s="92"/>
      <c r="I268" s="93"/>
      <c r="J268" s="92"/>
      <c r="K268" s="92"/>
    </row>
    <row r="269" spans="1:11" s="94" customFormat="1" ht="15" customHeight="1">
      <c r="A269" s="222" t="s">
        <v>501</v>
      </c>
      <c r="B269" s="222"/>
      <c r="C269" s="222"/>
      <c r="D269" s="98"/>
      <c r="E269" s="98"/>
      <c r="F269" s="98"/>
      <c r="G269" s="98"/>
      <c r="H269" s="92"/>
      <c r="I269" s="93"/>
      <c r="J269" s="92"/>
      <c r="K269" s="92"/>
    </row>
    <row r="270" spans="1:11" s="94" customFormat="1" ht="15" customHeight="1">
      <c r="A270" s="222" t="s">
        <v>502</v>
      </c>
      <c r="B270" s="222"/>
      <c r="C270" s="222"/>
      <c r="D270" s="98"/>
      <c r="E270" s="98"/>
      <c r="F270" s="98"/>
      <c r="G270" s="98"/>
      <c r="H270" s="92"/>
      <c r="I270" s="93"/>
      <c r="J270" s="92"/>
      <c r="K270" s="92"/>
    </row>
    <row r="271" spans="1:11" s="94" customFormat="1" ht="15" customHeight="1">
      <c r="A271" s="128"/>
      <c r="B271" s="128"/>
      <c r="C271" s="128"/>
      <c r="D271" s="98"/>
      <c r="E271" s="98"/>
      <c r="F271" s="98"/>
      <c r="G271" s="98"/>
      <c r="H271" s="92"/>
      <c r="I271" s="93"/>
      <c r="J271" s="92"/>
      <c r="K271" s="92"/>
    </row>
    <row r="272" spans="1:11" s="94" customFormat="1" ht="15" customHeight="1">
      <c r="A272" s="110" t="s">
        <v>503</v>
      </c>
      <c r="B272" s="98"/>
      <c r="C272" s="98"/>
      <c r="D272" s="98"/>
      <c r="E272" s="98"/>
      <c r="F272" s="98"/>
      <c r="G272" s="98"/>
      <c r="H272" s="92"/>
      <c r="I272" s="93"/>
      <c r="J272" s="92"/>
      <c r="K272" s="92"/>
    </row>
    <row r="273" spans="1:11" s="94" customFormat="1" ht="15" customHeight="1">
      <c r="A273" s="188"/>
      <c r="B273" s="187" t="s">
        <v>504</v>
      </c>
      <c r="C273" s="187"/>
      <c r="D273" s="187"/>
      <c r="E273" s="187" t="s">
        <v>505</v>
      </c>
      <c r="F273" s="187"/>
      <c r="G273" s="187"/>
      <c r="H273" s="92"/>
      <c r="I273" s="93"/>
      <c r="J273" s="92"/>
      <c r="K273" s="92"/>
    </row>
    <row r="274" spans="1:11" s="94" customFormat="1" ht="15" customHeight="1">
      <c r="A274" s="188"/>
      <c r="B274" s="131" t="s">
        <v>506</v>
      </c>
      <c r="C274" s="131" t="s">
        <v>507</v>
      </c>
      <c r="D274" s="131" t="s">
        <v>508</v>
      </c>
      <c r="E274" s="131" t="s">
        <v>506</v>
      </c>
      <c r="F274" s="131" t="s">
        <v>509</v>
      </c>
      <c r="G274" s="131" t="s">
        <v>510</v>
      </c>
      <c r="H274" s="92"/>
      <c r="I274" s="93"/>
      <c r="J274" s="92"/>
      <c r="K274" s="92"/>
    </row>
    <row r="275" spans="1:11" s="94" customFormat="1" ht="15" customHeight="1">
      <c r="A275" s="132" t="s">
        <v>511</v>
      </c>
      <c r="B275" s="95"/>
      <c r="C275" s="95"/>
      <c r="D275" s="95"/>
      <c r="E275" s="95"/>
      <c r="F275" s="95"/>
      <c r="G275" s="95"/>
      <c r="H275" s="92"/>
      <c r="I275" s="93"/>
      <c r="J275" s="92"/>
      <c r="K275" s="92"/>
    </row>
    <row r="276" spans="1:11" s="94" customFormat="1" ht="15" customHeight="1">
      <c r="A276" s="132" t="s">
        <v>512</v>
      </c>
      <c r="B276" s="95"/>
      <c r="C276" s="95"/>
      <c r="D276" s="95"/>
      <c r="E276" s="95"/>
      <c r="F276" s="95"/>
      <c r="G276" s="95"/>
      <c r="H276" s="92"/>
      <c r="I276" s="93"/>
      <c r="J276" s="92"/>
      <c r="K276" s="92"/>
    </row>
    <row r="277" spans="1:11" s="94" customFormat="1" ht="15" customHeight="1">
      <c r="A277" s="132" t="s">
        <v>513</v>
      </c>
      <c r="B277" s="95"/>
      <c r="C277" s="95"/>
      <c r="D277" s="95"/>
      <c r="E277" s="95"/>
      <c r="F277" s="95"/>
      <c r="G277" s="95"/>
      <c r="H277" s="92"/>
      <c r="I277" s="93"/>
      <c r="J277" s="92"/>
      <c r="K277" s="92"/>
    </row>
    <row r="278" spans="1:11" s="94" customFormat="1" ht="15" customHeight="1">
      <c r="A278" s="110"/>
      <c r="B278" s="98"/>
      <c r="C278" s="98"/>
      <c r="D278" s="98"/>
      <c r="E278" s="98"/>
      <c r="F278" s="98"/>
      <c r="G278" s="98"/>
      <c r="H278" s="92"/>
      <c r="I278" s="93"/>
      <c r="J278" s="92"/>
      <c r="K278" s="92"/>
    </row>
    <row r="279" spans="1:11" s="94" customFormat="1" ht="15" customHeight="1">
      <c r="A279" s="103" t="s">
        <v>514</v>
      </c>
      <c r="B279" s="98"/>
      <c r="C279" s="98"/>
      <c r="D279" s="98"/>
      <c r="E279" s="98"/>
      <c r="F279" s="98"/>
      <c r="G279" s="98"/>
      <c r="H279" s="92"/>
      <c r="I279" s="93"/>
      <c r="J279" s="92"/>
      <c r="K279" s="92"/>
    </row>
    <row r="280" spans="1:11" s="94" customFormat="1" ht="15" customHeight="1">
      <c r="A280" s="110"/>
      <c r="B280" s="98"/>
      <c r="C280" s="98"/>
      <c r="D280" s="98"/>
      <c r="E280" s="98"/>
      <c r="F280" s="98"/>
      <c r="G280" s="98"/>
      <c r="H280" s="92"/>
      <c r="I280" s="93"/>
      <c r="J280" s="92"/>
      <c r="K280" s="92"/>
    </row>
    <row r="281" spans="1:11" s="94" customFormat="1" ht="15" customHeight="1">
      <c r="A281" s="103" t="s">
        <v>515</v>
      </c>
      <c r="B281" s="98"/>
      <c r="C281" s="98"/>
      <c r="D281" s="186">
        <v>41364</v>
      </c>
      <c r="E281" s="187"/>
      <c r="F281" s="186">
        <v>41274</v>
      </c>
      <c r="G281" s="187"/>
      <c r="H281" s="92"/>
      <c r="I281" s="93"/>
      <c r="J281" s="92"/>
      <c r="K281" s="92"/>
    </row>
    <row r="282" spans="1:11" s="94" customFormat="1" ht="15" customHeight="1">
      <c r="A282" s="199" t="s">
        <v>516</v>
      </c>
      <c r="B282" s="188"/>
      <c r="C282" s="188"/>
      <c r="D282" s="198">
        <v>0</v>
      </c>
      <c r="E282" s="198"/>
      <c r="F282" s="198">
        <v>0</v>
      </c>
      <c r="G282" s="198"/>
      <c r="H282" s="92"/>
      <c r="I282" s="93"/>
      <c r="J282" s="92"/>
      <c r="K282" s="92"/>
    </row>
    <row r="283" spans="1:11" s="94" customFormat="1" ht="15" customHeight="1">
      <c r="A283" s="199" t="s">
        <v>517</v>
      </c>
      <c r="B283" s="188"/>
      <c r="C283" s="188"/>
      <c r="D283" s="198">
        <v>0</v>
      </c>
      <c r="E283" s="198"/>
      <c r="F283" s="198">
        <v>0</v>
      </c>
      <c r="G283" s="198"/>
      <c r="H283" s="92"/>
      <c r="I283" s="93"/>
      <c r="J283" s="92"/>
      <c r="K283" s="92"/>
    </row>
    <row r="284" spans="1:11" s="94" customFormat="1" ht="15" customHeight="1">
      <c r="A284" s="199" t="s">
        <v>518</v>
      </c>
      <c r="B284" s="188"/>
      <c r="C284" s="188"/>
      <c r="D284" s="198">
        <v>0</v>
      </c>
      <c r="E284" s="198"/>
      <c r="F284" s="198">
        <v>0</v>
      </c>
      <c r="G284" s="198"/>
      <c r="H284" s="92"/>
      <c r="I284" s="93"/>
      <c r="J284" s="92"/>
      <c r="K284" s="92"/>
    </row>
    <row r="285" spans="1:11" s="94" customFormat="1" ht="15" customHeight="1">
      <c r="A285" s="199" t="s">
        <v>519</v>
      </c>
      <c r="B285" s="188"/>
      <c r="C285" s="188"/>
      <c r="D285" s="198">
        <v>0</v>
      </c>
      <c r="E285" s="198"/>
      <c r="F285" s="198">
        <v>0</v>
      </c>
      <c r="G285" s="198"/>
      <c r="H285" s="92"/>
      <c r="I285" s="93"/>
      <c r="J285" s="92"/>
      <c r="K285" s="92"/>
    </row>
    <row r="286" spans="1:11" s="94" customFormat="1" ht="15" customHeight="1">
      <c r="A286" s="195" t="s">
        <v>520</v>
      </c>
      <c r="B286" s="195"/>
      <c r="C286" s="195"/>
      <c r="D286" s="223">
        <f>+SUM(D282:E285)</f>
        <v>0</v>
      </c>
      <c r="E286" s="195"/>
      <c r="F286" s="223">
        <f>+SUM(F282:G285)</f>
        <v>0</v>
      </c>
      <c r="G286" s="195"/>
      <c r="H286" s="92"/>
      <c r="I286" s="93"/>
      <c r="J286" s="92"/>
      <c r="K286" s="92"/>
    </row>
    <row r="287" spans="1:11" s="94" customFormat="1" ht="15" customHeight="1">
      <c r="A287" s="110"/>
      <c r="B287" s="98"/>
      <c r="C287" s="98"/>
      <c r="D287" s="98"/>
      <c r="E287" s="98"/>
      <c r="F287" s="98"/>
      <c r="G287" s="98"/>
      <c r="H287" s="92"/>
      <c r="I287" s="93"/>
      <c r="J287" s="92"/>
      <c r="K287" s="92"/>
    </row>
    <row r="288" spans="1:11" s="94" customFormat="1" ht="15" customHeight="1">
      <c r="A288" s="103" t="s">
        <v>521</v>
      </c>
      <c r="B288" s="98"/>
      <c r="C288" s="98"/>
      <c r="D288" s="186">
        <v>41364</v>
      </c>
      <c r="E288" s="187"/>
      <c r="F288" s="186">
        <v>41274</v>
      </c>
      <c r="G288" s="187"/>
      <c r="H288" s="92"/>
      <c r="I288" s="93"/>
      <c r="J288" s="92"/>
      <c r="K288" s="92"/>
    </row>
    <row r="289" spans="1:11" s="94" customFormat="1" ht="15" customHeight="1">
      <c r="A289" s="199" t="s">
        <v>516</v>
      </c>
      <c r="B289" s="188"/>
      <c r="C289" s="188"/>
      <c r="D289" s="198">
        <v>0</v>
      </c>
      <c r="E289" s="198"/>
      <c r="F289" s="198">
        <v>0</v>
      </c>
      <c r="G289" s="198"/>
      <c r="H289" s="92"/>
      <c r="I289" s="93"/>
      <c r="J289" s="92"/>
      <c r="K289" s="92"/>
    </row>
    <row r="290" spans="1:11" s="94" customFormat="1" ht="15" customHeight="1">
      <c r="A290" s="199" t="s">
        <v>522</v>
      </c>
      <c r="B290" s="188"/>
      <c r="C290" s="188"/>
      <c r="D290" s="198">
        <v>0</v>
      </c>
      <c r="E290" s="198"/>
      <c r="F290" s="198">
        <v>0</v>
      </c>
      <c r="G290" s="198"/>
      <c r="H290" s="92"/>
      <c r="I290" s="93"/>
      <c r="J290" s="92"/>
      <c r="K290" s="92"/>
    </row>
    <row r="291" spans="1:11" s="94" customFormat="1" ht="15" customHeight="1">
      <c r="A291" s="195" t="s">
        <v>523</v>
      </c>
      <c r="B291" s="195"/>
      <c r="C291" s="195"/>
      <c r="D291" s="200">
        <v>0</v>
      </c>
      <c r="E291" s="200"/>
      <c r="F291" s="200">
        <v>0</v>
      </c>
      <c r="G291" s="200"/>
      <c r="H291" s="92"/>
      <c r="I291" s="93"/>
      <c r="J291" s="92"/>
      <c r="K291" s="92"/>
    </row>
    <row r="292" spans="1:11" s="94" customFormat="1" ht="15" customHeight="1">
      <c r="A292" s="110"/>
      <c r="B292" s="98"/>
      <c r="C292" s="98"/>
      <c r="D292" s="98"/>
      <c r="E292" s="98"/>
      <c r="F292" s="98"/>
      <c r="G292" s="98"/>
      <c r="H292" s="92"/>
      <c r="I292" s="93"/>
      <c r="J292" s="92"/>
      <c r="K292" s="92"/>
    </row>
    <row r="293" spans="1:11" s="94" customFormat="1" ht="15" customHeight="1">
      <c r="A293" s="110"/>
      <c r="B293" s="98"/>
      <c r="C293" s="98"/>
      <c r="D293" s="98"/>
      <c r="E293" s="98"/>
      <c r="F293" s="98"/>
      <c r="G293" s="98"/>
      <c r="H293" s="92"/>
      <c r="I293" s="93"/>
      <c r="J293" s="92"/>
      <c r="K293" s="92"/>
    </row>
    <row r="294" spans="1:11" s="94" customFormat="1" ht="15" customHeight="1">
      <c r="A294" s="111" t="s">
        <v>524</v>
      </c>
      <c r="B294" s="98"/>
      <c r="C294" s="98"/>
      <c r="D294" s="98"/>
      <c r="E294" s="98"/>
      <c r="F294" s="98"/>
      <c r="G294" s="98"/>
      <c r="H294" s="92"/>
      <c r="I294" s="93"/>
      <c r="J294" s="92"/>
      <c r="K294" s="92"/>
    </row>
    <row r="295" spans="1:11" s="94" customFormat="1" ht="15" customHeight="1">
      <c r="A295" s="110"/>
      <c r="B295" s="98"/>
      <c r="C295" s="98"/>
      <c r="D295" s="98"/>
      <c r="E295" s="98"/>
      <c r="F295" s="98"/>
      <c r="G295" s="98"/>
      <c r="H295" s="92"/>
      <c r="I295" s="93"/>
      <c r="J295" s="92"/>
      <c r="K295" s="92"/>
    </row>
    <row r="296" spans="1:11" s="94" customFormat="1" ht="15" customHeight="1">
      <c r="A296" s="111" t="s">
        <v>525</v>
      </c>
      <c r="B296" s="98"/>
      <c r="C296" s="98"/>
      <c r="D296" s="98"/>
      <c r="E296" s="98"/>
      <c r="F296" s="98"/>
      <c r="G296" s="98"/>
      <c r="H296" s="92"/>
      <c r="I296" s="93"/>
      <c r="J296" s="92"/>
      <c r="K296" s="92"/>
    </row>
    <row r="297" spans="1:11" s="94" customFormat="1" ht="45" customHeight="1">
      <c r="A297" s="132"/>
      <c r="B297" s="131" t="s">
        <v>526</v>
      </c>
      <c r="C297" s="131" t="s">
        <v>527</v>
      </c>
      <c r="D297" s="131" t="s">
        <v>528</v>
      </c>
      <c r="E297" s="131" t="s">
        <v>529</v>
      </c>
      <c r="F297" s="131" t="s">
        <v>530</v>
      </c>
      <c r="G297" s="131" t="s">
        <v>531</v>
      </c>
      <c r="H297" s="133" t="s">
        <v>532</v>
      </c>
      <c r="I297" s="134"/>
      <c r="J297" s="92"/>
      <c r="K297" s="92"/>
    </row>
    <row r="298" spans="1:11" s="94" customFormat="1" ht="15" customHeight="1">
      <c r="A298" s="132" t="s">
        <v>533</v>
      </c>
      <c r="B298" s="132" t="s">
        <v>534</v>
      </c>
      <c r="C298" s="132" t="s">
        <v>535</v>
      </c>
      <c r="D298" s="132" t="s">
        <v>536</v>
      </c>
      <c r="E298" s="132" t="s">
        <v>537</v>
      </c>
      <c r="F298" s="132" t="s">
        <v>538</v>
      </c>
      <c r="G298" s="132" t="s">
        <v>539</v>
      </c>
      <c r="H298" s="92"/>
      <c r="I298" s="93"/>
      <c r="J298" s="92"/>
      <c r="K298" s="92"/>
    </row>
    <row r="299" spans="1:11" s="94" customFormat="1" ht="15" customHeight="1">
      <c r="A299" s="132" t="s">
        <v>540</v>
      </c>
      <c r="B299" s="101">
        <v>40000000000</v>
      </c>
      <c r="C299" s="101">
        <v>0</v>
      </c>
      <c r="D299" s="101">
        <v>0</v>
      </c>
      <c r="E299" s="101">
        <v>292887340</v>
      </c>
      <c r="F299" s="101">
        <v>266545615</v>
      </c>
      <c r="G299" s="101">
        <v>438028179</v>
      </c>
      <c r="H299" s="135">
        <v>0.1</v>
      </c>
      <c r="I299" s="93"/>
      <c r="J299" s="92"/>
      <c r="K299" s="92"/>
    </row>
    <row r="300" spans="1:11" s="94" customFormat="1" ht="15" customHeight="1">
      <c r="A300" s="100" t="s">
        <v>541</v>
      </c>
      <c r="B300" s="136"/>
      <c r="C300" s="136"/>
      <c r="D300" s="136"/>
      <c r="E300" s="136"/>
      <c r="F300" s="136"/>
      <c r="G300" s="136"/>
      <c r="H300" s="135">
        <v>0.05</v>
      </c>
      <c r="I300" s="93"/>
      <c r="J300" s="92"/>
      <c r="K300" s="92"/>
    </row>
    <row r="301" spans="1:11" s="94" customFormat="1" ht="15" customHeight="1">
      <c r="A301" s="100" t="s">
        <v>542</v>
      </c>
      <c r="B301" s="101"/>
      <c r="C301" s="101"/>
      <c r="D301" s="101"/>
      <c r="E301" s="101">
        <v>0</v>
      </c>
      <c r="F301" s="101">
        <v>0</v>
      </c>
      <c r="G301" s="101">
        <v>0</v>
      </c>
      <c r="H301" s="135">
        <v>0.1</v>
      </c>
      <c r="I301" s="93"/>
      <c r="J301" s="92"/>
      <c r="K301" s="92"/>
    </row>
    <row r="302" spans="1:11" s="94" customFormat="1" ht="15" customHeight="1">
      <c r="A302" s="100" t="s">
        <v>543</v>
      </c>
      <c r="B302" s="136"/>
      <c r="C302" s="136"/>
      <c r="D302" s="136"/>
      <c r="E302" s="137"/>
      <c r="F302" s="137"/>
      <c r="G302" s="137"/>
      <c r="H302" s="92"/>
      <c r="I302" s="93"/>
      <c r="J302" s="92"/>
      <c r="K302" s="92"/>
    </row>
    <row r="303" spans="1:11" s="94" customFormat="1" ht="15" customHeight="1">
      <c r="A303" s="100" t="s">
        <v>544</v>
      </c>
      <c r="B303" s="136"/>
      <c r="C303" s="136"/>
      <c r="D303" s="136"/>
      <c r="E303" s="137">
        <v>0</v>
      </c>
      <c r="F303" s="137">
        <v>0</v>
      </c>
      <c r="G303" s="101">
        <v>6000000</v>
      </c>
      <c r="H303" s="92"/>
      <c r="I303" s="93"/>
      <c r="J303" s="92"/>
      <c r="K303" s="92"/>
    </row>
    <row r="304" spans="1:11" s="94" customFormat="1" ht="15" customHeight="1">
      <c r="A304" s="132" t="s">
        <v>418</v>
      </c>
      <c r="B304" s="101">
        <f t="shared" ref="B304:G304" si="6">B299+B301+B302-B303</f>
        <v>40000000000</v>
      </c>
      <c r="C304" s="101">
        <f t="shared" si="6"/>
        <v>0</v>
      </c>
      <c r="D304" s="101">
        <f t="shared" si="6"/>
        <v>0</v>
      </c>
      <c r="E304" s="101">
        <f>E299+E301+E302-E303</f>
        <v>292887340</v>
      </c>
      <c r="F304" s="101">
        <f>F299+F301+F302-F303</f>
        <v>266545615</v>
      </c>
      <c r="G304" s="101">
        <f t="shared" si="6"/>
        <v>432028179</v>
      </c>
      <c r="H304" s="92"/>
      <c r="I304" s="93"/>
      <c r="J304" s="92"/>
      <c r="K304" s="92"/>
    </row>
    <row r="305" spans="1:11" s="94" customFormat="1" ht="15" hidden="1" customHeight="1">
      <c r="A305" s="188" t="s">
        <v>545</v>
      </c>
      <c r="B305" s="188"/>
      <c r="C305" s="188"/>
      <c r="D305" s="188"/>
      <c r="E305" s="188"/>
      <c r="F305" s="188"/>
      <c r="G305" s="188"/>
      <c r="H305" s="92"/>
      <c r="I305" s="93"/>
      <c r="J305" s="92"/>
      <c r="K305" s="92"/>
    </row>
    <row r="306" spans="1:11" s="94" customFormat="1" ht="15" hidden="1" customHeight="1">
      <c r="A306" s="188" t="s">
        <v>546</v>
      </c>
      <c r="B306" s="188"/>
      <c r="C306" s="188"/>
      <c r="D306" s="188"/>
      <c r="E306" s="188"/>
      <c r="F306" s="188"/>
      <c r="G306" s="188"/>
      <c r="H306" s="92"/>
      <c r="I306" s="93"/>
      <c r="J306" s="92"/>
      <c r="K306" s="92"/>
    </row>
    <row r="307" spans="1:11" s="94" customFormat="1" ht="15" hidden="1" customHeight="1">
      <c r="A307" s="188" t="s">
        <v>547</v>
      </c>
      <c r="B307" s="188"/>
      <c r="C307" s="188"/>
      <c r="D307" s="132" t="s">
        <v>548</v>
      </c>
      <c r="E307" s="101">
        <v>240203889</v>
      </c>
      <c r="F307" s="101"/>
      <c r="G307" s="95"/>
      <c r="H307" s="92"/>
      <c r="I307" s="93"/>
      <c r="J307" s="92"/>
      <c r="K307" s="92"/>
    </row>
    <row r="308" spans="1:11" s="94" customFormat="1" ht="15" hidden="1" customHeight="1">
      <c r="A308" s="188" t="s">
        <v>549</v>
      </c>
      <c r="B308" s="188"/>
      <c r="C308" s="188"/>
      <c r="D308" s="132" t="s">
        <v>548</v>
      </c>
      <c r="E308" s="101">
        <v>242903889</v>
      </c>
      <c r="F308" s="95"/>
      <c r="G308" s="95"/>
      <c r="H308" s="92"/>
      <c r="I308" s="93"/>
      <c r="J308" s="92"/>
      <c r="K308" s="92"/>
    </row>
    <row r="309" spans="1:11" s="94" customFormat="1" ht="15" hidden="1" customHeight="1">
      <c r="A309" s="188" t="s">
        <v>550</v>
      </c>
      <c r="B309" s="188"/>
      <c r="C309" s="188"/>
      <c r="D309" s="132" t="s">
        <v>548</v>
      </c>
      <c r="E309" s="101">
        <v>192163111</v>
      </c>
      <c r="F309" s="95"/>
      <c r="G309" s="95"/>
      <c r="H309" s="92"/>
      <c r="I309" s="93"/>
      <c r="J309" s="92"/>
      <c r="K309" s="92"/>
    </row>
    <row r="310" spans="1:11" s="94" customFormat="1" ht="15" hidden="1" customHeight="1">
      <c r="A310" s="188" t="s">
        <v>551</v>
      </c>
      <c r="B310" s="188"/>
      <c r="C310" s="188"/>
      <c r="D310" s="132" t="s">
        <v>548</v>
      </c>
      <c r="E310" s="101">
        <v>240203889</v>
      </c>
      <c r="F310" s="95"/>
      <c r="G310" s="95"/>
      <c r="H310" s="92"/>
      <c r="I310" s="93"/>
      <c r="J310" s="92"/>
      <c r="K310" s="92"/>
    </row>
    <row r="311" spans="1:11" s="94" customFormat="1" ht="15" customHeight="1">
      <c r="A311" s="224"/>
      <c r="B311" s="224"/>
      <c r="C311" s="224"/>
      <c r="D311" s="132"/>
      <c r="E311" s="132"/>
      <c r="F311" s="132"/>
      <c r="G311" s="132"/>
      <c r="H311" s="92"/>
      <c r="I311" s="93"/>
      <c r="J311" s="92"/>
      <c r="K311" s="92"/>
    </row>
    <row r="312" spans="1:11" s="94" customFormat="1" ht="15" customHeight="1">
      <c r="A312" s="138" t="s">
        <v>552</v>
      </c>
      <c r="B312" s="139"/>
      <c r="C312" s="95"/>
      <c r="D312" s="95"/>
      <c r="E312" s="95"/>
      <c r="F312" s="95"/>
      <c r="G312" s="95"/>
      <c r="H312" s="92"/>
      <c r="I312" s="93"/>
      <c r="J312" s="92"/>
      <c r="K312" s="92"/>
    </row>
    <row r="313" spans="1:11" s="94" customFormat="1" ht="15" customHeight="1">
      <c r="A313" s="103" t="s">
        <v>553</v>
      </c>
      <c r="B313" s="98"/>
      <c r="C313" s="98"/>
      <c r="D313" s="186">
        <v>41364</v>
      </c>
      <c r="E313" s="187"/>
      <c r="F313" s="186">
        <v>41274</v>
      </c>
      <c r="G313" s="187"/>
      <c r="H313" s="92"/>
      <c r="I313" s="93"/>
      <c r="J313" s="92"/>
      <c r="K313" s="92"/>
    </row>
    <row r="314" spans="1:11" s="94" customFormat="1" ht="15" customHeight="1">
      <c r="A314" s="199" t="s">
        <v>554</v>
      </c>
      <c r="B314" s="188"/>
      <c r="C314" s="188"/>
      <c r="D314" s="198"/>
      <c r="E314" s="198"/>
      <c r="F314" s="198"/>
      <c r="G314" s="198"/>
      <c r="H314" s="92"/>
      <c r="I314" s="93"/>
      <c r="J314" s="92"/>
      <c r="K314" s="92"/>
    </row>
    <row r="315" spans="1:11" s="94" customFormat="1" ht="15" customHeight="1">
      <c r="A315" s="199" t="s">
        <v>555</v>
      </c>
      <c r="B315" s="188"/>
      <c r="C315" s="188"/>
      <c r="D315" s="198">
        <v>40000000000</v>
      </c>
      <c r="E315" s="198"/>
      <c r="F315" s="198">
        <v>40000000000</v>
      </c>
      <c r="G315" s="198"/>
      <c r="H315" s="92"/>
      <c r="I315" s="93"/>
      <c r="J315" s="92"/>
      <c r="K315" s="92"/>
    </row>
    <row r="316" spans="1:11" s="94" customFormat="1" ht="15" customHeight="1">
      <c r="A316" s="199" t="s">
        <v>556</v>
      </c>
      <c r="B316" s="188"/>
      <c r="C316" s="188"/>
      <c r="D316" s="198"/>
      <c r="E316" s="198"/>
      <c r="F316" s="198"/>
      <c r="G316" s="198"/>
      <c r="H316" s="92"/>
      <c r="I316" s="93"/>
      <c r="J316" s="92"/>
      <c r="K316" s="92"/>
    </row>
    <row r="317" spans="1:11" s="94" customFormat="1" ht="15" customHeight="1">
      <c r="A317" s="195" t="s">
        <v>358</v>
      </c>
      <c r="B317" s="195"/>
      <c r="C317" s="195"/>
      <c r="D317" s="226">
        <f>+SUM(D314:E316)</f>
        <v>40000000000</v>
      </c>
      <c r="E317" s="227"/>
      <c r="F317" s="226">
        <f>+SUM(F314:G316)</f>
        <v>40000000000</v>
      </c>
      <c r="G317" s="227"/>
      <c r="H317" s="92"/>
      <c r="I317" s="93"/>
      <c r="J317" s="92"/>
      <c r="K317" s="92"/>
    </row>
    <row r="318" spans="1:11" s="94" customFormat="1" ht="15" customHeight="1">
      <c r="A318" s="132"/>
      <c r="B318" s="139"/>
      <c r="C318" s="95"/>
      <c r="D318" s="95"/>
      <c r="E318" s="95"/>
      <c r="F318" s="95"/>
      <c r="G318" s="95"/>
      <c r="H318" s="92"/>
      <c r="I318" s="93"/>
      <c r="J318" s="92"/>
      <c r="K318" s="92"/>
    </row>
    <row r="319" spans="1:11" s="94" customFormat="1" ht="15" customHeight="1">
      <c r="A319" s="110" t="s">
        <v>557</v>
      </c>
      <c r="B319" s="139"/>
      <c r="C319" s="95"/>
      <c r="D319" s="95"/>
      <c r="E319" s="95"/>
      <c r="F319" s="95"/>
      <c r="G319" s="95"/>
      <c r="H319" s="92"/>
      <c r="I319" s="93"/>
      <c r="J319" s="92"/>
      <c r="K319" s="92"/>
    </row>
    <row r="320" spans="1:11" s="94" customFormat="1" ht="15" customHeight="1">
      <c r="A320" s="140" t="s">
        <v>558</v>
      </c>
      <c r="B320" s="139"/>
      <c r="C320" s="95"/>
      <c r="D320" s="95"/>
      <c r="E320" s="95"/>
      <c r="F320" s="95"/>
      <c r="G320" s="95"/>
      <c r="H320" s="92"/>
      <c r="I320" s="93"/>
      <c r="J320" s="92"/>
      <c r="K320" s="92"/>
    </row>
    <row r="321" spans="1:11" s="94" customFormat="1" ht="15" customHeight="1">
      <c r="A321" s="140"/>
      <c r="B321" s="139"/>
      <c r="C321" s="95"/>
      <c r="D321" s="95"/>
      <c r="E321" s="95"/>
      <c r="F321" s="95"/>
      <c r="G321" s="95"/>
      <c r="H321" s="92"/>
      <c r="I321" s="93"/>
      <c r="J321" s="92"/>
      <c r="K321" s="92"/>
    </row>
    <row r="322" spans="1:11" s="94" customFormat="1" ht="15" customHeight="1">
      <c r="A322" s="99" t="s">
        <v>559</v>
      </c>
      <c r="B322" s="141"/>
      <c r="C322" s="141"/>
      <c r="D322" s="95"/>
      <c r="E322" s="95"/>
      <c r="F322" s="95"/>
      <c r="G322" s="95"/>
      <c r="H322" s="92"/>
      <c r="I322" s="93"/>
      <c r="J322" s="92"/>
      <c r="K322" s="92"/>
    </row>
    <row r="323" spans="1:11" s="94" customFormat="1" ht="15" customHeight="1">
      <c r="A323" s="141"/>
      <c r="B323" s="141"/>
      <c r="C323" s="141"/>
      <c r="D323" s="95"/>
      <c r="E323" s="95"/>
      <c r="F323" s="95"/>
      <c r="G323" s="95"/>
      <c r="H323" s="92"/>
      <c r="I323" s="93"/>
      <c r="J323" s="92"/>
      <c r="K323" s="92"/>
    </row>
    <row r="324" spans="1:11" s="94" customFormat="1" ht="15" customHeight="1">
      <c r="A324" s="188"/>
      <c r="B324" s="188"/>
      <c r="C324" s="188"/>
      <c r="D324" s="186">
        <v>41364</v>
      </c>
      <c r="E324" s="187"/>
      <c r="F324" s="186">
        <v>41274</v>
      </c>
      <c r="G324" s="187"/>
      <c r="H324" s="92"/>
      <c r="I324" s="93"/>
      <c r="J324" s="92"/>
      <c r="K324" s="92"/>
    </row>
    <row r="325" spans="1:11" s="94" customFormat="1" ht="15" customHeight="1">
      <c r="A325" s="188" t="s">
        <v>560</v>
      </c>
      <c r="B325" s="188"/>
      <c r="C325" s="188"/>
      <c r="D325" s="225"/>
      <c r="E325" s="225"/>
      <c r="F325" s="225"/>
      <c r="G325" s="225"/>
      <c r="H325" s="92"/>
      <c r="I325" s="93"/>
      <c r="J325" s="92"/>
      <c r="K325" s="92"/>
    </row>
    <row r="326" spans="1:11" s="94" customFormat="1" ht="15" customHeight="1">
      <c r="A326" s="188" t="s">
        <v>561</v>
      </c>
      <c r="B326" s="188"/>
      <c r="C326" s="188"/>
      <c r="D326" s="204">
        <v>40000000000</v>
      </c>
      <c r="E326" s="204"/>
      <c r="F326" s="204">
        <v>40000000</v>
      </c>
      <c r="G326" s="204"/>
      <c r="H326" s="92"/>
      <c r="I326" s="93"/>
      <c r="J326" s="92"/>
      <c r="K326" s="92"/>
    </row>
    <row r="327" spans="1:11" s="94" customFormat="1" ht="15" customHeight="1">
      <c r="A327" s="188" t="s">
        <v>562</v>
      </c>
      <c r="B327" s="188"/>
      <c r="C327" s="188"/>
      <c r="D327" s="204"/>
      <c r="E327" s="204"/>
      <c r="F327" s="204"/>
      <c r="G327" s="204"/>
      <c r="H327" s="92"/>
      <c r="I327" s="93"/>
      <c r="J327" s="92"/>
      <c r="K327" s="92"/>
    </row>
    <row r="328" spans="1:11" s="94" customFormat="1" ht="15" customHeight="1">
      <c r="A328" s="188" t="s">
        <v>563</v>
      </c>
      <c r="B328" s="188"/>
      <c r="C328" s="188"/>
      <c r="D328" s="225"/>
      <c r="E328" s="225"/>
      <c r="F328" s="225"/>
      <c r="G328" s="225"/>
      <c r="H328" s="92"/>
      <c r="I328" s="93"/>
      <c r="J328" s="92"/>
      <c r="K328" s="92"/>
    </row>
    <row r="329" spans="1:11" s="94" customFormat="1" ht="15" customHeight="1">
      <c r="A329" s="188" t="s">
        <v>564</v>
      </c>
      <c r="B329" s="188"/>
      <c r="C329" s="188"/>
      <c r="D329" s="228">
        <f>D326+D327-D328</f>
        <v>40000000000</v>
      </c>
      <c r="E329" s="225"/>
      <c r="F329" s="228">
        <f>F326+F327-F328</f>
        <v>40000000</v>
      </c>
      <c r="G329" s="225"/>
      <c r="H329" s="92"/>
      <c r="I329" s="93"/>
      <c r="J329" s="92"/>
      <c r="K329" s="92"/>
    </row>
    <row r="330" spans="1:11" s="94" customFormat="1" ht="15" customHeight="1">
      <c r="A330" s="188" t="s">
        <v>565</v>
      </c>
      <c r="B330" s="188"/>
      <c r="C330" s="188"/>
      <c r="D330" s="228"/>
      <c r="E330" s="225"/>
      <c r="F330" s="229">
        <v>0</v>
      </c>
      <c r="G330" s="194"/>
      <c r="H330" s="92"/>
      <c r="I330" s="93"/>
      <c r="J330" s="92"/>
      <c r="K330" s="92"/>
    </row>
    <row r="331" spans="1:11" s="94" customFormat="1" ht="15" customHeight="1">
      <c r="A331" s="110"/>
      <c r="B331" s="98"/>
      <c r="C331" s="98"/>
      <c r="D331" s="98"/>
      <c r="E331" s="98"/>
      <c r="F331" s="98"/>
      <c r="G331" s="98"/>
      <c r="H331" s="92"/>
      <c r="I331" s="93"/>
      <c r="J331" s="92"/>
      <c r="K331" s="92"/>
    </row>
    <row r="332" spans="1:11" s="94" customFormat="1" ht="15" customHeight="1">
      <c r="A332" s="185" t="s">
        <v>566</v>
      </c>
      <c r="B332" s="185"/>
      <c r="C332" s="185"/>
      <c r="D332" s="186">
        <v>41364</v>
      </c>
      <c r="E332" s="187"/>
      <c r="F332" s="186">
        <v>41274</v>
      </c>
      <c r="G332" s="187"/>
      <c r="H332" s="92"/>
      <c r="I332" s="93"/>
      <c r="J332" s="92"/>
      <c r="K332" s="92"/>
    </row>
    <row r="333" spans="1:11" s="94" customFormat="1" ht="15" customHeight="1">
      <c r="A333" s="188" t="s">
        <v>567</v>
      </c>
      <c r="B333" s="188"/>
      <c r="C333" s="188"/>
      <c r="D333" s="187"/>
      <c r="E333" s="187"/>
      <c r="F333" s="187"/>
      <c r="G333" s="187"/>
      <c r="H333" s="92"/>
      <c r="I333" s="93"/>
      <c r="J333" s="92"/>
      <c r="K333" s="92"/>
    </row>
    <row r="334" spans="1:11" s="94" customFormat="1" ht="15" customHeight="1">
      <c r="A334" s="188" t="s">
        <v>568</v>
      </c>
      <c r="B334" s="188"/>
      <c r="C334" s="188"/>
      <c r="D334" s="187"/>
      <c r="E334" s="187"/>
      <c r="F334" s="187"/>
      <c r="G334" s="187"/>
      <c r="H334" s="92"/>
      <c r="I334" s="93"/>
      <c r="J334" s="92"/>
      <c r="K334" s="92"/>
    </row>
    <row r="335" spans="1:11" s="94" customFormat="1" ht="15" customHeight="1">
      <c r="A335" s="188" t="s">
        <v>569</v>
      </c>
      <c r="B335" s="188"/>
      <c r="C335" s="188"/>
      <c r="D335" s="187"/>
      <c r="E335" s="187"/>
      <c r="F335" s="187"/>
      <c r="G335" s="187"/>
      <c r="H335" s="92"/>
      <c r="I335" s="93"/>
      <c r="J335" s="92"/>
      <c r="K335" s="92"/>
    </row>
    <row r="336" spans="1:11" s="94" customFormat="1" ht="15" customHeight="1">
      <c r="A336" s="95"/>
      <c r="B336" s="95"/>
      <c r="C336" s="95"/>
      <c r="H336" s="92"/>
      <c r="I336" s="93"/>
      <c r="J336" s="92"/>
      <c r="K336" s="92"/>
    </row>
    <row r="337" spans="1:11" s="94" customFormat="1" ht="15" customHeight="1">
      <c r="A337" s="103" t="s">
        <v>570</v>
      </c>
      <c r="B337" s="98"/>
      <c r="C337" s="98"/>
      <c r="D337" s="186">
        <v>41364</v>
      </c>
      <c r="E337" s="187"/>
      <c r="F337" s="186">
        <v>41274</v>
      </c>
      <c r="G337" s="187"/>
      <c r="H337" s="92"/>
      <c r="I337" s="93"/>
      <c r="J337" s="92"/>
      <c r="K337" s="92"/>
    </row>
    <row r="338" spans="1:11" s="94" customFormat="1" ht="15" customHeight="1">
      <c r="A338" s="188" t="s">
        <v>571</v>
      </c>
      <c r="B338" s="188"/>
      <c r="C338" s="188"/>
      <c r="D338" s="188"/>
      <c r="E338" s="188"/>
      <c r="F338" s="188"/>
      <c r="G338" s="188"/>
      <c r="H338" s="92"/>
      <c r="I338" s="93"/>
      <c r="J338" s="92"/>
      <c r="K338" s="92"/>
    </row>
    <row r="339" spans="1:11" s="94" customFormat="1" ht="15" customHeight="1">
      <c r="A339" s="188" t="s">
        <v>572</v>
      </c>
      <c r="B339" s="188"/>
      <c r="C339" s="188"/>
      <c r="D339" s="188"/>
      <c r="E339" s="188"/>
      <c r="F339" s="188"/>
      <c r="G339" s="188"/>
      <c r="H339" s="92"/>
      <c r="I339" s="93"/>
      <c r="J339" s="92"/>
      <c r="K339" s="92"/>
    </row>
    <row r="340" spans="1:11" s="94" customFormat="1" ht="15" customHeight="1">
      <c r="A340" s="188" t="s">
        <v>573</v>
      </c>
      <c r="B340" s="188"/>
      <c r="C340" s="188"/>
      <c r="D340" s="188"/>
      <c r="E340" s="188"/>
      <c r="F340" s="188"/>
      <c r="G340" s="188"/>
      <c r="H340" s="92"/>
      <c r="I340" s="93"/>
      <c r="J340" s="92"/>
      <c r="K340" s="92"/>
    </row>
    <row r="341" spans="1:11" s="94" customFormat="1" ht="15" customHeight="1">
      <c r="A341" s="188" t="s">
        <v>574</v>
      </c>
      <c r="B341" s="188"/>
      <c r="C341" s="188"/>
      <c r="D341" s="188"/>
      <c r="E341" s="188"/>
      <c r="F341" s="188"/>
      <c r="G341" s="188"/>
      <c r="H341" s="92"/>
      <c r="I341" s="93"/>
      <c r="J341" s="92"/>
      <c r="K341" s="92"/>
    </row>
    <row r="342" spans="1:11" s="94" customFormat="1" ht="15" customHeight="1">
      <c r="A342" s="95"/>
      <c r="B342" s="95"/>
      <c r="C342" s="95"/>
      <c r="D342" s="186">
        <v>41364</v>
      </c>
      <c r="E342" s="187"/>
      <c r="F342" s="186">
        <v>41274</v>
      </c>
      <c r="G342" s="187"/>
      <c r="H342" s="92"/>
      <c r="I342" s="93"/>
      <c r="J342" s="92"/>
      <c r="K342" s="92"/>
    </row>
    <row r="343" spans="1:11" s="94" customFormat="1" ht="15" customHeight="1">
      <c r="A343" s="188" t="s">
        <v>575</v>
      </c>
      <c r="B343" s="188"/>
      <c r="C343" s="188"/>
      <c r="D343" s="188"/>
      <c r="E343" s="188"/>
      <c r="F343" s="188"/>
      <c r="G343" s="188"/>
      <c r="H343" s="92"/>
      <c r="I343" s="93"/>
      <c r="J343" s="92"/>
      <c r="K343" s="92"/>
    </row>
    <row r="344" spans="1:11" s="94" customFormat="1" ht="15" customHeight="1">
      <c r="A344" s="188" t="s">
        <v>576</v>
      </c>
      <c r="B344" s="188"/>
      <c r="C344" s="188"/>
      <c r="D344" s="188"/>
      <c r="E344" s="188"/>
      <c r="F344" s="188"/>
      <c r="G344" s="188"/>
      <c r="H344" s="92"/>
      <c r="I344" s="93"/>
      <c r="J344" s="92"/>
      <c r="K344" s="92"/>
    </row>
    <row r="345" spans="1:11" s="94" customFormat="1" ht="15" customHeight="1">
      <c r="A345" s="188" t="s">
        <v>577</v>
      </c>
      <c r="B345" s="188"/>
      <c r="C345" s="188"/>
      <c r="D345" s="188"/>
      <c r="E345" s="188"/>
      <c r="F345" s="188"/>
      <c r="G345" s="188"/>
      <c r="H345" s="92"/>
      <c r="I345" s="93"/>
      <c r="J345" s="92"/>
      <c r="K345" s="92"/>
    </row>
    <row r="346" spans="1:11" s="94" customFormat="1" ht="15" customHeight="1">
      <c r="A346" s="110"/>
      <c r="B346" s="98"/>
      <c r="C346" s="98"/>
      <c r="D346" s="98"/>
      <c r="E346" s="98"/>
      <c r="F346" s="98"/>
      <c r="G346" s="98"/>
      <c r="H346" s="92"/>
      <c r="I346" s="93"/>
      <c r="J346" s="92"/>
      <c r="K346" s="92"/>
    </row>
    <row r="347" spans="1:11" s="94" customFormat="1" ht="15" customHeight="1">
      <c r="A347" s="111" t="s">
        <v>578</v>
      </c>
      <c r="B347" s="98"/>
      <c r="C347" s="98"/>
      <c r="D347" s="98"/>
      <c r="E347" s="98"/>
      <c r="F347" s="98"/>
      <c r="G347" s="98"/>
      <c r="H347" s="92"/>
      <c r="I347" s="93"/>
      <c r="J347" s="92"/>
      <c r="K347" s="92"/>
    </row>
    <row r="348" spans="1:11" s="94" customFormat="1" ht="15" customHeight="1">
      <c r="A348" s="111"/>
      <c r="B348" s="98"/>
      <c r="C348" s="98"/>
      <c r="D348" s="98"/>
      <c r="E348" s="98"/>
      <c r="F348" s="98"/>
      <c r="G348" s="98"/>
      <c r="H348" s="92"/>
      <c r="I348" s="93"/>
      <c r="J348" s="92"/>
      <c r="K348" s="92"/>
    </row>
    <row r="349" spans="1:11" s="94" customFormat="1" ht="15" customHeight="1">
      <c r="A349" s="185"/>
      <c r="B349" s="185"/>
      <c r="C349" s="185"/>
      <c r="D349" s="186">
        <v>41364</v>
      </c>
      <c r="E349" s="187"/>
      <c r="F349" s="186">
        <v>41274</v>
      </c>
      <c r="G349" s="187"/>
      <c r="H349" s="92"/>
      <c r="I349" s="93"/>
      <c r="J349" s="92"/>
      <c r="K349" s="92"/>
    </row>
    <row r="350" spans="1:11" s="94" customFormat="1" ht="15" customHeight="1">
      <c r="A350" s="185" t="s">
        <v>579</v>
      </c>
      <c r="B350" s="185"/>
      <c r="C350" s="185"/>
      <c r="D350" s="204"/>
      <c r="E350" s="204"/>
      <c r="F350" s="204"/>
      <c r="G350" s="204"/>
      <c r="H350" s="92"/>
      <c r="I350" s="93"/>
      <c r="J350" s="92"/>
      <c r="K350" s="92"/>
    </row>
    <row r="351" spans="1:11" s="94" customFormat="1" ht="15" customHeight="1">
      <c r="A351" s="188" t="s">
        <v>580</v>
      </c>
      <c r="B351" s="188"/>
      <c r="C351" s="188"/>
      <c r="D351" s="204"/>
      <c r="E351" s="204"/>
      <c r="F351" s="230"/>
      <c r="G351" s="230"/>
      <c r="H351" s="92"/>
      <c r="I351" s="93"/>
      <c r="J351" s="92"/>
      <c r="K351" s="92"/>
    </row>
    <row r="352" spans="1:11" s="94" customFormat="1" ht="15" customHeight="1">
      <c r="A352" s="188" t="s">
        <v>581</v>
      </c>
      <c r="B352" s="188"/>
      <c r="C352" s="188"/>
      <c r="D352" s="204">
        <f>216653626+13354450</f>
        <v>230008076</v>
      </c>
      <c r="E352" s="204"/>
      <c r="F352" s="204">
        <v>2802957268</v>
      </c>
      <c r="G352" s="204"/>
      <c r="H352" s="92"/>
      <c r="I352" s="93"/>
      <c r="J352" s="92"/>
      <c r="K352" s="92"/>
    </row>
    <row r="353" spans="1:11" s="94" customFormat="1" ht="15" customHeight="1">
      <c r="A353" s="188" t="s">
        <v>582</v>
      </c>
      <c r="B353" s="188"/>
      <c r="C353" s="188"/>
      <c r="D353" s="204"/>
      <c r="E353" s="204"/>
      <c r="F353" s="204"/>
      <c r="G353" s="204"/>
      <c r="H353" s="92"/>
      <c r="I353" s="93"/>
      <c r="J353" s="92"/>
      <c r="K353" s="92"/>
    </row>
    <row r="354" spans="1:11" s="94" customFormat="1" ht="15" customHeight="1">
      <c r="A354" s="188" t="s">
        <v>583</v>
      </c>
      <c r="B354" s="188"/>
      <c r="C354" s="188"/>
      <c r="D354" s="204"/>
      <c r="E354" s="204"/>
      <c r="F354" s="204"/>
      <c r="G354" s="204"/>
      <c r="H354" s="92"/>
      <c r="I354" s="93"/>
      <c r="J354" s="92"/>
      <c r="K354" s="92"/>
    </row>
    <row r="355" spans="1:11" s="94" customFormat="1" ht="15" customHeight="1">
      <c r="A355" s="188" t="s">
        <v>584</v>
      </c>
      <c r="B355" s="188"/>
      <c r="C355" s="188"/>
      <c r="D355" s="204">
        <v>443976679</v>
      </c>
      <c r="E355" s="204"/>
      <c r="F355" s="204">
        <f>32317268641-F352</f>
        <v>29514311373</v>
      </c>
      <c r="G355" s="204"/>
      <c r="H355" s="92"/>
      <c r="I355" s="93"/>
      <c r="J355" s="92"/>
      <c r="K355" s="92"/>
    </row>
    <row r="356" spans="1:11" s="94" customFormat="1" ht="31.5" customHeight="1">
      <c r="A356" s="214" t="s">
        <v>585</v>
      </c>
      <c r="B356" s="214"/>
      <c r="C356" s="214"/>
      <c r="D356" s="204"/>
      <c r="E356" s="204"/>
      <c r="F356" s="204"/>
      <c r="G356" s="204"/>
      <c r="H356" s="92"/>
      <c r="I356" s="93"/>
      <c r="J356" s="92"/>
      <c r="K356" s="92"/>
    </row>
    <row r="357" spans="1:11" s="94" customFormat="1" ht="15" customHeight="1">
      <c r="A357" s="195" t="s">
        <v>358</v>
      </c>
      <c r="B357" s="195"/>
      <c r="C357" s="195"/>
      <c r="D357" s="216">
        <f>+SUM(D351:E356)</f>
        <v>673984755</v>
      </c>
      <c r="E357" s="216"/>
      <c r="F357" s="200">
        <f>+SUM(F351:G356)</f>
        <v>32317268641</v>
      </c>
      <c r="G357" s="200"/>
      <c r="H357" s="92"/>
      <c r="I357" s="93"/>
      <c r="J357" s="92"/>
      <c r="K357" s="92"/>
    </row>
    <row r="358" spans="1:11" s="94" customFormat="1" ht="15" customHeight="1">
      <c r="H358" s="92"/>
      <c r="I358" s="93"/>
      <c r="J358" s="92"/>
      <c r="K358" s="92"/>
    </row>
    <row r="359" spans="1:11" s="94" customFormat="1" ht="15" customHeight="1">
      <c r="D359" s="186">
        <v>41364</v>
      </c>
      <c r="E359" s="187"/>
      <c r="F359" s="186">
        <v>41274</v>
      </c>
      <c r="G359" s="187"/>
      <c r="H359" s="92"/>
      <c r="I359" s="93"/>
      <c r="J359" s="92"/>
      <c r="K359" s="92"/>
    </row>
    <row r="360" spans="1:11" s="94" customFormat="1" ht="15" customHeight="1">
      <c r="A360" s="185" t="s">
        <v>586</v>
      </c>
      <c r="B360" s="185"/>
      <c r="C360" s="185"/>
      <c r="D360" s="216">
        <f>D361+D362+D363+D364+D365+D366+D367</f>
        <v>0</v>
      </c>
      <c r="E360" s="216"/>
      <c r="F360" s="216">
        <f>F361+F362+F363+F364+F365+F366+F367</f>
        <v>60406073</v>
      </c>
      <c r="G360" s="216"/>
      <c r="H360" s="92"/>
      <c r="I360" s="93"/>
      <c r="J360" s="92"/>
      <c r="K360" s="92"/>
    </row>
    <row r="361" spans="1:11" s="94" customFormat="1" ht="15" customHeight="1">
      <c r="A361" s="188" t="s">
        <v>587</v>
      </c>
      <c r="B361" s="188"/>
      <c r="C361" s="188"/>
      <c r="D361" s="204"/>
      <c r="E361" s="204"/>
      <c r="F361" s="204"/>
      <c r="G361" s="204"/>
      <c r="H361" s="92"/>
      <c r="I361" s="93"/>
      <c r="J361" s="92"/>
      <c r="K361" s="92"/>
    </row>
    <row r="362" spans="1:11" s="94" customFormat="1" ht="15" customHeight="1">
      <c r="A362" s="221" t="s">
        <v>588</v>
      </c>
      <c r="B362" s="221"/>
      <c r="C362" s="221"/>
      <c r="D362" s="204">
        <v>0</v>
      </c>
      <c r="E362" s="204"/>
      <c r="F362" s="204">
        <v>0</v>
      </c>
      <c r="G362" s="204"/>
      <c r="H362" s="92"/>
      <c r="I362" s="93"/>
      <c r="J362" s="92"/>
      <c r="K362" s="92"/>
    </row>
    <row r="363" spans="1:11" s="94" customFormat="1" ht="15" customHeight="1">
      <c r="A363" s="221" t="s">
        <v>589</v>
      </c>
      <c r="B363" s="221"/>
      <c r="C363" s="221"/>
      <c r="D363" s="204"/>
      <c r="E363" s="204"/>
      <c r="F363" s="204">
        <v>60406073</v>
      </c>
      <c r="G363" s="204"/>
      <c r="H363" s="92"/>
      <c r="I363" s="93"/>
      <c r="J363" s="92"/>
      <c r="K363" s="92"/>
    </row>
    <row r="364" spans="1:11" s="94" customFormat="1" ht="15" customHeight="1">
      <c r="A364" s="221" t="s">
        <v>590</v>
      </c>
      <c r="B364" s="221"/>
      <c r="C364" s="221"/>
      <c r="D364" s="204">
        <v>0</v>
      </c>
      <c r="E364" s="204"/>
      <c r="F364" s="204">
        <v>0</v>
      </c>
      <c r="G364" s="204"/>
      <c r="H364" s="92"/>
      <c r="I364" s="93"/>
      <c r="J364" s="92"/>
      <c r="K364" s="92"/>
    </row>
    <row r="365" spans="1:11" s="94" customFormat="1" ht="15" customHeight="1">
      <c r="A365" s="221" t="s">
        <v>591</v>
      </c>
      <c r="B365" s="221"/>
      <c r="C365" s="221"/>
      <c r="D365" s="204">
        <v>0</v>
      </c>
      <c r="E365" s="204"/>
      <c r="F365" s="204">
        <v>0</v>
      </c>
      <c r="G365" s="204"/>
      <c r="H365" s="92"/>
      <c r="I365" s="93"/>
      <c r="J365" s="92"/>
      <c r="K365" s="92"/>
    </row>
    <row r="366" spans="1:11" s="94" customFormat="1" ht="15" customHeight="1">
      <c r="A366" s="221" t="s">
        <v>592</v>
      </c>
      <c r="B366" s="221"/>
      <c r="C366" s="221"/>
      <c r="D366" s="204">
        <v>0</v>
      </c>
      <c r="E366" s="204"/>
      <c r="F366" s="204">
        <v>0</v>
      </c>
      <c r="G366" s="204"/>
      <c r="H366" s="92"/>
      <c r="I366" s="93"/>
      <c r="J366" s="92"/>
      <c r="K366" s="92"/>
    </row>
    <row r="367" spans="1:11" s="94" customFormat="1" ht="15" customHeight="1">
      <c r="A367" s="221" t="s">
        <v>593</v>
      </c>
      <c r="B367" s="221"/>
      <c r="C367" s="221"/>
      <c r="D367" s="204">
        <v>0</v>
      </c>
      <c r="E367" s="204"/>
      <c r="F367" s="204">
        <v>0</v>
      </c>
      <c r="G367" s="204"/>
      <c r="H367" s="92"/>
      <c r="I367" s="93"/>
      <c r="J367" s="92"/>
      <c r="K367" s="92"/>
    </row>
    <row r="368" spans="1:11" s="94" customFormat="1" ht="15" customHeight="1">
      <c r="H368" s="92"/>
      <c r="I368" s="93"/>
      <c r="J368" s="92"/>
      <c r="K368" s="92"/>
    </row>
    <row r="369" spans="1:11" s="94" customFormat="1" ht="15" customHeight="1">
      <c r="D369" s="186">
        <v>41364</v>
      </c>
      <c r="E369" s="187"/>
      <c r="F369" s="186">
        <v>41274</v>
      </c>
      <c r="G369" s="187"/>
      <c r="H369" s="92"/>
      <c r="I369" s="93"/>
      <c r="J369" s="92"/>
      <c r="K369" s="92"/>
    </row>
    <row r="370" spans="1:11" s="94" customFormat="1" ht="15" customHeight="1">
      <c r="A370" s="185" t="s">
        <v>594</v>
      </c>
      <c r="B370" s="185"/>
      <c r="C370" s="185"/>
      <c r="D370" s="216"/>
      <c r="E370" s="216"/>
      <c r="F370" s="216"/>
      <c r="G370" s="216"/>
      <c r="H370" s="92"/>
      <c r="I370" s="142" t="e">
        <f>D370/F370</f>
        <v>#DIV/0!</v>
      </c>
      <c r="J370" s="92"/>
      <c r="K370" s="92"/>
    </row>
    <row r="371" spans="1:11" s="94" customFormat="1" ht="15" customHeight="1">
      <c r="A371" s="188" t="s">
        <v>595</v>
      </c>
      <c r="B371" s="188"/>
      <c r="C371" s="188"/>
      <c r="D371" s="204"/>
      <c r="E371" s="204"/>
      <c r="F371" s="230"/>
      <c r="G371" s="230"/>
      <c r="H371" s="92"/>
      <c r="I371" s="93"/>
      <c r="J371" s="92"/>
      <c r="K371" s="92"/>
    </row>
    <row r="372" spans="1:11" s="94" customFormat="1" ht="15" customHeight="1">
      <c r="A372" s="188" t="s">
        <v>596</v>
      </c>
      <c r="B372" s="188"/>
      <c r="C372" s="188"/>
      <c r="D372" s="204"/>
      <c r="E372" s="204"/>
      <c r="F372" s="204"/>
      <c r="G372" s="204"/>
      <c r="H372" s="92"/>
      <c r="I372" s="93"/>
      <c r="J372" s="92"/>
      <c r="K372" s="92"/>
    </row>
    <row r="373" spans="1:11" s="94" customFormat="1" ht="15" customHeight="1">
      <c r="A373" s="221" t="s">
        <v>597</v>
      </c>
      <c r="B373" s="221"/>
      <c r="C373" s="221"/>
      <c r="D373" s="204">
        <f>D353</f>
        <v>0</v>
      </c>
      <c r="E373" s="204"/>
      <c r="F373" s="204">
        <f>F353</f>
        <v>0</v>
      </c>
      <c r="G373" s="204"/>
      <c r="H373" s="92"/>
      <c r="I373" s="93"/>
      <c r="J373" s="92"/>
      <c r="K373" s="92"/>
    </row>
    <row r="374" spans="1:11" s="94" customFormat="1" ht="15" customHeight="1">
      <c r="A374" s="188" t="s">
        <v>598</v>
      </c>
      <c r="B374" s="188"/>
      <c r="C374" s="188"/>
      <c r="D374" s="204">
        <f>D354-D363</f>
        <v>0</v>
      </c>
      <c r="E374" s="204"/>
      <c r="F374" s="204">
        <f>F354</f>
        <v>0</v>
      </c>
      <c r="G374" s="204"/>
      <c r="H374" s="92"/>
      <c r="I374" s="93"/>
      <c r="J374" s="92"/>
      <c r="K374" s="92"/>
    </row>
    <row r="375" spans="1:11" s="94" customFormat="1" ht="15" customHeight="1">
      <c r="A375" s="143"/>
      <c r="B375" s="143"/>
      <c r="C375" s="143"/>
      <c r="D375" s="132"/>
      <c r="E375" s="132"/>
      <c r="F375" s="132"/>
      <c r="G375" s="132"/>
      <c r="H375" s="92"/>
      <c r="I375" s="93"/>
      <c r="J375" s="92"/>
      <c r="K375" s="92"/>
    </row>
    <row r="376" spans="1:11" s="94" customFormat="1" ht="15" customHeight="1">
      <c r="A376" s="185" t="s">
        <v>599</v>
      </c>
      <c r="B376" s="185"/>
      <c r="C376" s="185"/>
      <c r="D376" s="186">
        <v>41364</v>
      </c>
      <c r="E376" s="187"/>
      <c r="F376" s="186">
        <v>41274</v>
      </c>
      <c r="G376" s="187"/>
      <c r="H376" s="92"/>
      <c r="I376" s="93"/>
      <c r="J376" s="92"/>
      <c r="K376" s="92"/>
    </row>
    <row r="377" spans="1:11" s="94" customFormat="1" ht="15" customHeight="1">
      <c r="A377" s="199" t="s">
        <v>600</v>
      </c>
      <c r="B377" s="188"/>
      <c r="C377" s="188"/>
      <c r="D377" s="204">
        <v>0</v>
      </c>
      <c r="E377" s="204"/>
      <c r="F377" s="204"/>
      <c r="G377" s="204"/>
      <c r="H377" s="92"/>
      <c r="I377" s="93"/>
      <c r="J377" s="92"/>
      <c r="K377" s="92"/>
    </row>
    <row r="378" spans="1:11" s="94" customFormat="1" ht="15" customHeight="1">
      <c r="A378" s="199" t="s">
        <v>601</v>
      </c>
      <c r="B378" s="188"/>
      <c r="C378" s="188"/>
      <c r="D378" s="204">
        <f>72733777+16043708</f>
        <v>88777485</v>
      </c>
      <c r="E378" s="204"/>
      <c r="F378" s="204">
        <v>25950325928</v>
      </c>
      <c r="G378" s="204"/>
      <c r="H378" s="92"/>
      <c r="I378" s="93"/>
      <c r="J378" s="92"/>
      <c r="K378" s="92"/>
    </row>
    <row r="379" spans="1:11" s="94" customFormat="1" ht="15" customHeight="1">
      <c r="A379" s="188" t="s">
        <v>602</v>
      </c>
      <c r="B379" s="188"/>
      <c r="C379" s="188"/>
      <c r="D379" s="204">
        <v>0</v>
      </c>
      <c r="E379" s="204"/>
      <c r="F379" s="204"/>
      <c r="G379" s="204"/>
      <c r="H379" s="92"/>
      <c r="I379" s="93"/>
      <c r="J379" s="92"/>
      <c r="K379" s="92"/>
    </row>
    <row r="380" spans="1:11" s="94" customFormat="1" ht="15" customHeight="1">
      <c r="A380" s="199" t="s">
        <v>603</v>
      </c>
      <c r="B380" s="188"/>
      <c r="C380" s="188"/>
      <c r="D380" s="204">
        <v>0</v>
      </c>
      <c r="E380" s="204"/>
      <c r="F380" s="204"/>
      <c r="G380" s="204"/>
      <c r="H380" s="92"/>
      <c r="I380" s="93"/>
      <c r="J380" s="92"/>
      <c r="K380" s="92"/>
    </row>
    <row r="381" spans="1:11" s="94" customFormat="1" ht="15" customHeight="1">
      <c r="A381" s="199" t="s">
        <v>604</v>
      </c>
      <c r="B381" s="188"/>
      <c r="C381" s="188"/>
      <c r="D381" s="204">
        <v>0</v>
      </c>
      <c r="E381" s="204"/>
      <c r="F381" s="204"/>
      <c r="G381" s="204"/>
      <c r="H381" s="92"/>
      <c r="I381" s="93"/>
      <c r="J381" s="92"/>
      <c r="K381" s="92"/>
    </row>
    <row r="382" spans="1:11" s="94" customFormat="1" ht="15" customHeight="1">
      <c r="A382" s="199" t="s">
        <v>605</v>
      </c>
      <c r="B382" s="188"/>
      <c r="C382" s="188"/>
      <c r="D382" s="204">
        <v>0</v>
      </c>
      <c r="E382" s="204"/>
      <c r="F382" s="204"/>
      <c r="G382" s="204"/>
      <c r="H382" s="92"/>
      <c r="I382" s="93"/>
      <c r="J382" s="92"/>
      <c r="K382" s="92"/>
    </row>
    <row r="383" spans="1:11" s="94" customFormat="1" ht="15" customHeight="1">
      <c r="A383" s="199" t="s">
        <v>606</v>
      </c>
      <c r="B383" s="199"/>
      <c r="C383" s="199"/>
      <c r="D383" s="204">
        <v>0</v>
      </c>
      <c r="E383" s="204"/>
      <c r="F383" s="204"/>
      <c r="G383" s="204"/>
      <c r="H383" s="92"/>
      <c r="I383" s="93"/>
      <c r="J383" s="92"/>
      <c r="K383" s="92"/>
    </row>
    <row r="384" spans="1:11" s="94" customFormat="1" ht="15" customHeight="1">
      <c r="A384" s="199" t="s">
        <v>607</v>
      </c>
      <c r="B384" s="188"/>
      <c r="C384" s="188"/>
      <c r="D384" s="204">
        <v>0</v>
      </c>
      <c r="E384" s="204"/>
      <c r="F384" s="204"/>
      <c r="G384" s="204"/>
      <c r="H384" s="92"/>
      <c r="I384" s="93"/>
      <c r="J384" s="92"/>
      <c r="K384" s="92"/>
    </row>
    <row r="385" spans="1:11" s="94" customFormat="1" ht="15" customHeight="1">
      <c r="A385" s="195" t="s">
        <v>358</v>
      </c>
      <c r="B385" s="195"/>
      <c r="C385" s="195"/>
      <c r="D385" s="217">
        <f>+SUM(D377:E384)</f>
        <v>88777485</v>
      </c>
      <c r="E385" s="218"/>
      <c r="F385" s="196">
        <f>F377+F378+F379</f>
        <v>25950325928</v>
      </c>
      <c r="G385" s="197"/>
      <c r="H385" s="92"/>
      <c r="I385" s="142">
        <f>D385/F385</f>
        <v>3.4210547199413194E-3</v>
      </c>
      <c r="J385" s="144" t="e">
        <f>I385-I370</f>
        <v>#DIV/0!</v>
      </c>
      <c r="K385" s="92"/>
    </row>
    <row r="386" spans="1:11" s="94" customFormat="1" ht="15" customHeight="1">
      <c r="A386" s="102"/>
      <c r="B386" s="102"/>
      <c r="C386" s="102"/>
      <c r="H386" s="92"/>
      <c r="I386" s="93"/>
      <c r="J386" s="92"/>
      <c r="K386" s="92"/>
    </row>
    <row r="387" spans="1:11" s="94" customFormat="1" ht="15" customHeight="1">
      <c r="A387" s="185" t="s">
        <v>608</v>
      </c>
      <c r="B387" s="185"/>
      <c r="C387" s="185"/>
      <c r="D387" s="186">
        <v>41364</v>
      </c>
      <c r="E387" s="187"/>
      <c r="F387" s="186">
        <v>41274</v>
      </c>
      <c r="G387" s="187"/>
      <c r="H387" s="92"/>
      <c r="I387" s="93"/>
      <c r="J387" s="92"/>
      <c r="K387" s="92"/>
    </row>
    <row r="388" spans="1:11" s="94" customFormat="1" ht="15" customHeight="1">
      <c r="A388" s="231" t="s">
        <v>609</v>
      </c>
      <c r="B388" s="221"/>
      <c r="C388" s="221"/>
      <c r="D388" s="204">
        <f>29673460+50350</f>
        <v>29723810</v>
      </c>
      <c r="E388" s="204"/>
      <c r="F388" s="204">
        <v>757816633</v>
      </c>
      <c r="G388" s="204"/>
      <c r="H388" s="92"/>
      <c r="I388" s="93"/>
      <c r="J388" s="92"/>
      <c r="K388" s="92"/>
    </row>
    <row r="389" spans="1:11" s="94" customFormat="1" ht="15" customHeight="1">
      <c r="A389" s="231" t="s">
        <v>610</v>
      </c>
      <c r="B389" s="221"/>
      <c r="C389" s="221"/>
      <c r="D389" s="232"/>
      <c r="E389" s="232"/>
      <c r="F389" s="232"/>
      <c r="G389" s="232"/>
      <c r="H389" s="92"/>
      <c r="I389" s="93"/>
      <c r="J389" s="92"/>
      <c r="K389" s="92"/>
    </row>
    <row r="390" spans="1:11" s="94" customFormat="1" ht="15" customHeight="1">
      <c r="A390" s="231" t="s">
        <v>611</v>
      </c>
      <c r="B390" s="221"/>
      <c r="C390" s="221"/>
      <c r="D390" s="204">
        <v>0</v>
      </c>
      <c r="E390" s="204"/>
      <c r="F390" s="204"/>
      <c r="G390" s="204"/>
      <c r="H390" s="92"/>
      <c r="I390" s="93"/>
      <c r="J390" s="92"/>
      <c r="K390" s="92"/>
    </row>
    <row r="391" spans="1:11" s="94" customFormat="1" ht="15" customHeight="1">
      <c r="A391" s="231" t="s">
        <v>612</v>
      </c>
      <c r="B391" s="221"/>
      <c r="C391" s="221"/>
      <c r="D391" s="204"/>
      <c r="E391" s="204"/>
      <c r="F391" s="204"/>
      <c r="G391" s="204"/>
      <c r="H391" s="92"/>
      <c r="I391" s="93"/>
      <c r="J391" s="92"/>
      <c r="K391" s="92"/>
    </row>
    <row r="392" spans="1:11" s="94" customFormat="1" ht="15" customHeight="1">
      <c r="A392" s="188" t="s">
        <v>613</v>
      </c>
      <c r="B392" s="199"/>
      <c r="C392" s="199"/>
      <c r="D392" s="204"/>
      <c r="E392" s="204"/>
      <c r="F392" s="204"/>
      <c r="G392" s="204"/>
      <c r="H392" s="92"/>
      <c r="I392" s="93"/>
      <c r="J392" s="92"/>
      <c r="K392" s="92"/>
    </row>
    <row r="393" spans="1:11" s="94" customFormat="1" ht="15" customHeight="1">
      <c r="A393" s="231" t="s">
        <v>614</v>
      </c>
      <c r="B393" s="221"/>
      <c r="C393" s="221"/>
      <c r="D393" s="204"/>
      <c r="E393" s="204"/>
      <c r="F393" s="204"/>
      <c r="G393" s="204"/>
      <c r="H393" s="92"/>
      <c r="I393" s="93"/>
      <c r="J393" s="92"/>
      <c r="K393" s="92"/>
    </row>
    <row r="394" spans="1:11" s="94" customFormat="1" ht="15" customHeight="1">
      <c r="A394" s="231" t="s">
        <v>615</v>
      </c>
      <c r="B394" s="221"/>
      <c r="C394" s="221"/>
      <c r="D394" s="204"/>
      <c r="E394" s="204"/>
      <c r="F394" s="204"/>
      <c r="G394" s="204"/>
      <c r="H394" s="92"/>
      <c r="I394" s="93"/>
      <c r="J394" s="92"/>
      <c r="K394" s="92"/>
    </row>
    <row r="395" spans="1:11" s="94" customFormat="1" ht="15" customHeight="1">
      <c r="A395" s="231" t="s">
        <v>616</v>
      </c>
      <c r="B395" s="221"/>
      <c r="C395" s="221"/>
      <c r="D395" s="204"/>
      <c r="E395" s="204"/>
      <c r="F395" s="204"/>
      <c r="G395" s="204"/>
      <c r="H395" s="92"/>
      <c r="I395" s="93"/>
      <c r="J395" s="92"/>
      <c r="K395" s="92"/>
    </row>
    <row r="396" spans="1:11" s="94" customFormat="1" ht="15" customHeight="1">
      <c r="A396" s="195" t="s">
        <v>358</v>
      </c>
      <c r="B396" s="195"/>
      <c r="C396" s="195"/>
      <c r="D396" s="216">
        <f>+SUM(D388:E395)</f>
        <v>29723810</v>
      </c>
      <c r="E396" s="216"/>
      <c r="F396" s="200">
        <f>+SUM(F388:G395)</f>
        <v>757816633</v>
      </c>
      <c r="G396" s="200"/>
      <c r="H396" s="92"/>
      <c r="I396" s="93"/>
      <c r="J396" s="93"/>
      <c r="K396" s="92"/>
    </row>
    <row r="397" spans="1:11" s="94" customFormat="1" ht="15" customHeight="1">
      <c r="A397" s="102"/>
      <c r="B397" s="102"/>
      <c r="C397" s="102"/>
      <c r="H397" s="92"/>
      <c r="I397" s="93"/>
      <c r="J397" s="92"/>
      <c r="K397" s="92"/>
    </row>
    <row r="398" spans="1:11" s="94" customFormat="1" ht="15" customHeight="1">
      <c r="A398" s="185" t="s">
        <v>617</v>
      </c>
      <c r="B398" s="185"/>
      <c r="C398" s="185"/>
      <c r="D398" s="186">
        <v>41364</v>
      </c>
      <c r="E398" s="187"/>
      <c r="F398" s="186">
        <v>41274</v>
      </c>
      <c r="G398" s="187"/>
      <c r="H398" s="92"/>
      <c r="I398" s="93"/>
      <c r="J398" s="92"/>
      <c r="K398" s="92"/>
    </row>
    <row r="399" spans="1:11" s="94" customFormat="1" ht="15" customHeight="1">
      <c r="A399" s="199" t="s">
        <v>618</v>
      </c>
      <c r="B399" s="188"/>
      <c r="C399" s="188"/>
      <c r="D399" s="204">
        <f>7444868</f>
        <v>7444868</v>
      </c>
      <c r="E399" s="204"/>
      <c r="F399" s="204">
        <v>58294063</v>
      </c>
      <c r="G399" s="204"/>
      <c r="H399" s="92"/>
      <c r="I399" s="93" t="s">
        <v>619</v>
      </c>
      <c r="J399" s="93"/>
      <c r="K399" s="92"/>
    </row>
    <row r="400" spans="1:11" s="94" customFormat="1" ht="15" customHeight="1">
      <c r="A400" s="199" t="s">
        <v>620</v>
      </c>
      <c r="B400" s="188"/>
      <c r="C400" s="188"/>
      <c r="D400" s="204"/>
      <c r="E400" s="204"/>
      <c r="F400" s="204"/>
      <c r="G400" s="204"/>
      <c r="H400" s="92"/>
      <c r="I400" s="93"/>
      <c r="J400" s="92"/>
      <c r="K400" s="92"/>
    </row>
    <row r="401" spans="1:11" s="94" customFormat="1" ht="15" customHeight="1">
      <c r="A401" s="199" t="s">
        <v>621</v>
      </c>
      <c r="B401" s="188"/>
      <c r="C401" s="188"/>
      <c r="D401" s="204"/>
      <c r="E401" s="204"/>
      <c r="F401" s="204"/>
      <c r="G401" s="204"/>
      <c r="H401" s="92"/>
      <c r="I401" s="93"/>
      <c r="J401" s="92"/>
      <c r="K401" s="92"/>
    </row>
    <row r="402" spans="1:11" s="94" customFormat="1" ht="15" customHeight="1">
      <c r="A402" s="199" t="s">
        <v>622</v>
      </c>
      <c r="B402" s="188"/>
      <c r="C402" s="188"/>
      <c r="D402" s="204"/>
      <c r="E402" s="204"/>
      <c r="F402" s="204"/>
      <c r="G402" s="204"/>
      <c r="H402" s="92"/>
      <c r="I402" s="93"/>
      <c r="J402" s="92"/>
      <c r="K402" s="92"/>
    </row>
    <row r="403" spans="1:11" s="94" customFormat="1" ht="15" customHeight="1">
      <c r="A403" s="199" t="s">
        <v>623</v>
      </c>
      <c r="B403" s="188"/>
      <c r="C403" s="188"/>
      <c r="D403" s="204"/>
      <c r="E403" s="204"/>
      <c r="F403" s="204"/>
      <c r="G403" s="204"/>
      <c r="H403" s="92"/>
      <c r="I403" s="93"/>
      <c r="J403" s="92"/>
      <c r="K403" s="92"/>
    </row>
    <row r="404" spans="1:11" s="94" customFormat="1" ht="15" customHeight="1">
      <c r="A404" s="199" t="s">
        <v>624</v>
      </c>
      <c r="B404" s="188"/>
      <c r="C404" s="188"/>
      <c r="D404" s="204"/>
      <c r="E404" s="204"/>
      <c r="F404" s="204"/>
      <c r="G404" s="204"/>
      <c r="H404" s="92"/>
      <c r="I404" s="93"/>
      <c r="J404" s="92"/>
      <c r="K404" s="92"/>
    </row>
    <row r="405" spans="1:11" s="94" customFormat="1" ht="15" customHeight="1">
      <c r="A405" s="199" t="s">
        <v>625</v>
      </c>
      <c r="B405" s="188"/>
      <c r="C405" s="188"/>
      <c r="D405" s="204"/>
      <c r="E405" s="204"/>
      <c r="F405" s="204"/>
      <c r="G405" s="204"/>
      <c r="H405" s="92"/>
      <c r="I405" s="93"/>
      <c r="J405" s="92"/>
      <c r="K405" s="92"/>
    </row>
    <row r="406" spans="1:11" s="94" customFormat="1" ht="15" customHeight="1">
      <c r="A406" s="199" t="s">
        <v>626</v>
      </c>
      <c r="B406" s="188"/>
      <c r="C406" s="188"/>
      <c r="D406" s="204"/>
      <c r="E406" s="204"/>
      <c r="F406" s="204">
        <v>1769200</v>
      </c>
      <c r="G406" s="204"/>
      <c r="H406" s="92"/>
      <c r="I406" s="93"/>
      <c r="J406" s="92"/>
      <c r="K406" s="92"/>
    </row>
    <row r="407" spans="1:11" s="94" customFormat="1" ht="15" customHeight="1">
      <c r="A407" s="195" t="s">
        <v>358</v>
      </c>
      <c r="B407" s="195"/>
      <c r="C407" s="195"/>
      <c r="D407" s="216">
        <f>+SUM(D399:E406)</f>
        <v>7444868</v>
      </c>
      <c r="E407" s="216"/>
      <c r="F407" s="200">
        <f>+SUM(F399:G406)</f>
        <v>60063263</v>
      </c>
      <c r="G407" s="200"/>
      <c r="H407" s="92"/>
      <c r="I407" s="93"/>
      <c r="J407" s="92"/>
      <c r="K407" s="92"/>
    </row>
    <row r="408" spans="1:11" s="94" customFormat="1" ht="15" customHeight="1">
      <c r="A408" s="102"/>
      <c r="B408" s="102"/>
      <c r="C408" s="102"/>
      <c r="D408" s="102"/>
      <c r="E408" s="102"/>
      <c r="F408" s="102"/>
      <c r="G408" s="102"/>
      <c r="H408" s="92"/>
      <c r="I408" s="93"/>
      <c r="J408" s="92"/>
      <c r="K408" s="92"/>
    </row>
    <row r="409" spans="1:11" s="94" customFormat="1" ht="15" customHeight="1">
      <c r="A409" s="185" t="s">
        <v>627</v>
      </c>
      <c r="B409" s="185"/>
      <c r="C409" s="185"/>
      <c r="D409" s="186">
        <v>41364</v>
      </c>
      <c r="E409" s="187"/>
      <c r="F409" s="186">
        <v>41274</v>
      </c>
      <c r="G409" s="187"/>
      <c r="H409" s="92"/>
      <c r="I409" s="93"/>
      <c r="J409" s="92"/>
      <c r="K409" s="92"/>
    </row>
    <row r="410" spans="1:11" s="94" customFormat="1" ht="30" customHeight="1">
      <c r="A410" s="199" t="s">
        <v>628</v>
      </c>
      <c r="B410" s="188"/>
      <c r="C410" s="188"/>
      <c r="D410" s="204"/>
      <c r="E410" s="204"/>
      <c r="F410" s="204"/>
      <c r="G410" s="204"/>
      <c r="H410" s="92"/>
      <c r="I410" s="93"/>
      <c r="J410" s="92"/>
      <c r="K410" s="92"/>
    </row>
    <row r="411" spans="1:11" s="94" customFormat="1" ht="32.25" customHeight="1">
      <c r="A411" s="199" t="s">
        <v>629</v>
      </c>
      <c r="B411" s="188"/>
      <c r="C411" s="188"/>
      <c r="D411" s="204"/>
      <c r="E411" s="204"/>
      <c r="F411" s="204"/>
      <c r="G411" s="204"/>
      <c r="H411" s="92"/>
      <c r="I411" s="93"/>
      <c r="J411" s="92"/>
      <c r="K411" s="92"/>
    </row>
    <row r="412" spans="1:11" s="94" customFormat="1" ht="15" customHeight="1">
      <c r="A412" s="233" t="s">
        <v>630</v>
      </c>
      <c r="B412" s="185"/>
      <c r="C412" s="185"/>
      <c r="D412" s="216">
        <f>+D410+D411</f>
        <v>0</v>
      </c>
      <c r="E412" s="216"/>
      <c r="F412" s="216">
        <f>+F410+F411</f>
        <v>0</v>
      </c>
      <c r="G412" s="216"/>
      <c r="H412" s="92"/>
      <c r="I412" s="93"/>
      <c r="J412" s="92"/>
      <c r="K412" s="92"/>
    </row>
    <row r="413" spans="1:11" s="94" customFormat="1" ht="15" customHeight="1">
      <c r="A413" s="102"/>
      <c r="B413" s="102"/>
      <c r="C413" s="102"/>
      <c r="D413" s="102"/>
      <c r="E413" s="102"/>
      <c r="F413" s="102"/>
      <c r="G413" s="102"/>
      <c r="H413" s="92"/>
      <c r="I413" s="93"/>
      <c r="J413" s="92"/>
      <c r="K413" s="92"/>
    </row>
    <row r="414" spans="1:11" s="94" customFormat="1" ht="15" customHeight="1">
      <c r="A414" s="185" t="s">
        <v>631</v>
      </c>
      <c r="B414" s="185"/>
      <c r="C414" s="185"/>
      <c r="D414" s="186">
        <v>41364</v>
      </c>
      <c r="E414" s="187"/>
      <c r="F414" s="186">
        <v>41274</v>
      </c>
      <c r="G414" s="187"/>
      <c r="H414" s="92"/>
      <c r="I414" s="93"/>
      <c r="J414" s="92"/>
      <c r="K414" s="92"/>
    </row>
    <row r="415" spans="1:11" s="94" customFormat="1" ht="30" customHeight="1">
      <c r="A415" s="199" t="s">
        <v>632</v>
      </c>
      <c r="B415" s="188"/>
      <c r="C415" s="188"/>
      <c r="D415" s="204"/>
      <c r="E415" s="204"/>
      <c r="F415" s="204"/>
      <c r="G415" s="204"/>
      <c r="H415" s="92"/>
      <c r="I415" s="93"/>
      <c r="J415" s="92"/>
      <c r="K415" s="92"/>
    </row>
    <row r="416" spans="1:11" s="94" customFormat="1" ht="30" customHeight="1">
      <c r="A416" s="199" t="s">
        <v>633</v>
      </c>
      <c r="B416" s="188"/>
      <c r="C416" s="188"/>
      <c r="D416" s="204"/>
      <c r="E416" s="204"/>
      <c r="F416" s="204"/>
      <c r="G416" s="204"/>
      <c r="H416" s="92"/>
      <c r="I416" s="93"/>
      <c r="J416" s="92"/>
      <c r="K416" s="92"/>
    </row>
    <row r="417" spans="1:11" s="94" customFormat="1" ht="30" customHeight="1">
      <c r="A417" s="199" t="s">
        <v>634</v>
      </c>
      <c r="B417" s="188"/>
      <c r="C417" s="188"/>
      <c r="D417" s="204"/>
      <c r="E417" s="204"/>
      <c r="F417" s="204"/>
      <c r="G417" s="204"/>
      <c r="H417" s="92"/>
      <c r="I417" s="93"/>
      <c r="J417" s="92"/>
      <c r="K417" s="92"/>
    </row>
    <row r="418" spans="1:11" s="94" customFormat="1" ht="30" customHeight="1">
      <c r="A418" s="199" t="s">
        <v>635</v>
      </c>
      <c r="B418" s="188"/>
      <c r="C418" s="188"/>
      <c r="D418" s="204"/>
      <c r="E418" s="204"/>
      <c r="F418" s="204"/>
      <c r="G418" s="204"/>
      <c r="H418" s="92"/>
      <c r="I418" s="93"/>
      <c r="J418" s="92"/>
      <c r="K418" s="92"/>
    </row>
    <row r="419" spans="1:11" s="94" customFormat="1" ht="30" customHeight="1">
      <c r="A419" s="199" t="s">
        <v>636</v>
      </c>
      <c r="B419" s="188"/>
      <c r="C419" s="188"/>
      <c r="D419" s="204"/>
      <c r="E419" s="204"/>
      <c r="F419" s="204"/>
      <c r="G419" s="204"/>
      <c r="H419" s="92"/>
      <c r="I419" s="93"/>
      <c r="J419" s="92"/>
      <c r="K419" s="92"/>
    </row>
    <row r="420" spans="1:11" s="94" customFormat="1" ht="15" customHeight="1">
      <c r="A420" s="233" t="s">
        <v>637</v>
      </c>
      <c r="B420" s="185"/>
      <c r="C420" s="185"/>
      <c r="D420" s="204">
        <f>D415+D416</f>
        <v>0</v>
      </c>
      <c r="E420" s="204"/>
      <c r="F420" s="204">
        <f>F415+F416</f>
        <v>0</v>
      </c>
      <c r="G420" s="204"/>
      <c r="H420" s="92"/>
      <c r="I420" s="93"/>
      <c r="J420" s="92"/>
      <c r="K420" s="92"/>
    </row>
    <row r="421" spans="1:11" s="94" customFormat="1" ht="15" customHeight="1">
      <c r="A421" s="102"/>
      <c r="B421" s="102"/>
      <c r="C421" s="102"/>
      <c r="D421" s="102"/>
      <c r="E421" s="102"/>
      <c r="F421" s="102"/>
      <c r="G421" s="102"/>
      <c r="H421" s="92"/>
      <c r="I421" s="93"/>
      <c r="J421" s="92"/>
      <c r="K421" s="92"/>
    </row>
    <row r="422" spans="1:11" s="94" customFormat="1" ht="15" customHeight="1">
      <c r="H422" s="92"/>
      <c r="I422" s="93"/>
      <c r="J422" s="92"/>
      <c r="K422" s="92"/>
    </row>
    <row r="423" spans="1:11" s="94" customFormat="1" ht="15" customHeight="1">
      <c r="A423" s="185" t="s">
        <v>638</v>
      </c>
      <c r="B423" s="185"/>
      <c r="C423" s="185"/>
      <c r="D423" s="186">
        <v>41364</v>
      </c>
      <c r="E423" s="187"/>
      <c r="F423" s="186">
        <v>41274</v>
      </c>
      <c r="G423" s="187"/>
      <c r="H423" s="92"/>
      <c r="I423" s="93"/>
      <c r="J423" s="92"/>
      <c r="K423" s="92"/>
    </row>
    <row r="424" spans="1:11" s="94" customFormat="1" ht="18" customHeight="1">
      <c r="A424" s="188" t="s">
        <v>639</v>
      </c>
      <c r="B424" s="188"/>
      <c r="C424" s="188"/>
      <c r="D424" s="234">
        <v>538980788</v>
      </c>
      <c r="E424" s="234"/>
      <c r="F424" s="234">
        <v>28193274048</v>
      </c>
      <c r="G424" s="234"/>
      <c r="H424" s="92"/>
      <c r="I424" s="93"/>
      <c r="J424" s="92"/>
      <c r="K424" s="92"/>
    </row>
    <row r="425" spans="1:11" s="94" customFormat="1" ht="18" customHeight="1">
      <c r="A425" s="188" t="s">
        <v>640</v>
      </c>
      <c r="B425" s="188"/>
      <c r="C425" s="188"/>
      <c r="D425" s="234">
        <f>188217169+18760943</f>
        <v>206978112</v>
      </c>
      <c r="E425" s="234"/>
      <c r="F425" s="234">
        <v>3692401211</v>
      </c>
      <c r="G425" s="234"/>
      <c r="H425" s="92"/>
      <c r="I425" s="93" t="s">
        <v>641</v>
      </c>
      <c r="J425" s="92"/>
      <c r="K425" s="92"/>
    </row>
    <row r="426" spans="1:11" s="94" customFormat="1" ht="18" customHeight="1">
      <c r="A426" s="188" t="s">
        <v>642</v>
      </c>
      <c r="B426" s="188"/>
      <c r="C426" s="188"/>
      <c r="D426" s="234"/>
      <c r="E426" s="234"/>
      <c r="F426" s="234">
        <v>656903891</v>
      </c>
      <c r="G426" s="234"/>
      <c r="H426" s="92"/>
      <c r="I426" s="93" t="s">
        <v>643</v>
      </c>
      <c r="J426" s="92"/>
      <c r="K426" s="92"/>
    </row>
    <row r="427" spans="1:11" s="94" customFormat="1" ht="18" customHeight="1">
      <c r="A427" s="188" t="s">
        <v>644</v>
      </c>
      <c r="B427" s="188"/>
      <c r="C427" s="188"/>
      <c r="D427" s="234"/>
      <c r="E427" s="234"/>
      <c r="F427" s="234">
        <v>1350975856</v>
      </c>
      <c r="G427" s="234"/>
      <c r="H427" s="92"/>
      <c r="I427" s="93" t="s">
        <v>645</v>
      </c>
      <c r="J427" s="92"/>
      <c r="K427" s="92"/>
    </row>
    <row r="428" spans="1:11" s="94" customFormat="1" ht="18" customHeight="1">
      <c r="A428" s="188" t="s">
        <v>646</v>
      </c>
      <c r="B428" s="188"/>
      <c r="C428" s="188"/>
      <c r="D428" s="234">
        <v>21904800</v>
      </c>
      <c r="E428" s="234"/>
      <c r="F428" s="234">
        <v>3847905603</v>
      </c>
      <c r="G428" s="234"/>
      <c r="H428" s="92"/>
      <c r="I428" s="93"/>
      <c r="J428" s="92"/>
      <c r="K428" s="92"/>
    </row>
    <row r="429" spans="1:11" s="94" customFormat="1" ht="18" customHeight="1">
      <c r="A429" s="195" t="s">
        <v>358</v>
      </c>
      <c r="B429" s="195"/>
      <c r="C429" s="195"/>
      <c r="D429" s="216">
        <f>+SUM(D424:E428)</f>
        <v>767863700</v>
      </c>
      <c r="E429" s="216"/>
      <c r="F429" s="200">
        <f>+SUM(F424:G428)</f>
        <v>37741460609</v>
      </c>
      <c r="G429" s="200"/>
      <c r="H429" s="92"/>
      <c r="I429" s="142">
        <f>D429/F429</f>
        <v>2.034536256969588E-2</v>
      </c>
      <c r="J429" s="144" t="e">
        <f>I429-I370</f>
        <v>#DIV/0!</v>
      </c>
      <c r="K429" s="92"/>
    </row>
    <row r="430" spans="1:11" s="94" customFormat="1" ht="15" customHeight="1">
      <c r="A430" s="110"/>
      <c r="B430" s="98"/>
      <c r="C430" s="98"/>
      <c r="D430" s="98"/>
      <c r="E430" s="98"/>
      <c r="F430" s="98"/>
      <c r="G430" s="98"/>
      <c r="H430" s="92"/>
      <c r="I430" s="93"/>
      <c r="J430" s="92"/>
      <c r="K430" s="92"/>
    </row>
    <row r="431" spans="1:11" s="148" customFormat="1" ht="15" customHeight="1">
      <c r="A431" s="90" t="s">
        <v>647</v>
      </c>
      <c r="B431" s="145"/>
      <c r="C431" s="145"/>
      <c r="D431" s="145"/>
      <c r="E431" s="145"/>
      <c r="F431" s="145"/>
      <c r="G431" s="145"/>
      <c r="H431" s="146"/>
      <c r="I431" s="147"/>
      <c r="J431" s="146"/>
      <c r="K431" s="146"/>
    </row>
    <row r="432" spans="1:11" ht="15" customHeight="1">
      <c r="A432" s="79" t="s">
        <v>648</v>
      </c>
      <c r="B432" s="75"/>
      <c r="C432" s="75"/>
      <c r="D432" s="75"/>
      <c r="E432" s="75"/>
      <c r="F432" s="75"/>
      <c r="G432" s="75"/>
    </row>
    <row r="433" spans="1:11" ht="15" customHeight="1">
      <c r="A433" s="79" t="s">
        <v>649</v>
      </c>
      <c r="B433" s="75"/>
      <c r="C433" s="75"/>
      <c r="D433" s="75"/>
      <c r="E433" s="75"/>
      <c r="F433" s="75"/>
      <c r="G433" s="75"/>
    </row>
    <row r="434" spans="1:11" ht="15" customHeight="1">
      <c r="A434" s="79" t="s">
        <v>650</v>
      </c>
      <c r="B434" s="75"/>
      <c r="C434" s="75"/>
      <c r="D434" s="75"/>
      <c r="E434" s="75"/>
      <c r="F434" s="75"/>
      <c r="G434" s="75"/>
    </row>
    <row r="435" spans="1:11" ht="15" customHeight="1">
      <c r="A435" s="79" t="s">
        <v>651</v>
      </c>
      <c r="B435" s="75"/>
      <c r="C435" s="75"/>
      <c r="D435" s="75"/>
      <c r="E435" s="75"/>
      <c r="F435" s="75"/>
      <c r="G435" s="75"/>
    </row>
    <row r="436" spans="1:11" ht="15" customHeight="1">
      <c r="A436" s="79" t="s">
        <v>652</v>
      </c>
      <c r="B436" s="75"/>
      <c r="C436" s="75"/>
      <c r="D436" s="75"/>
      <c r="E436" s="75"/>
      <c r="F436" s="75"/>
      <c r="G436" s="75"/>
    </row>
    <row r="437" spans="1:11" ht="15" customHeight="1">
      <c r="A437" s="79" t="s">
        <v>653</v>
      </c>
      <c r="B437" s="75"/>
      <c r="C437" s="75"/>
      <c r="D437" s="75"/>
      <c r="E437" s="75"/>
      <c r="F437" s="75"/>
      <c r="G437" s="75"/>
    </row>
    <row r="438" spans="1:11">
      <c r="A438" s="79"/>
      <c r="B438" s="75"/>
      <c r="C438" s="75"/>
      <c r="D438" s="75"/>
      <c r="E438" s="75"/>
      <c r="F438" s="75"/>
      <c r="G438" s="75"/>
    </row>
    <row r="439" spans="1:11">
      <c r="A439" s="77"/>
      <c r="B439" s="77"/>
      <c r="C439" s="75"/>
      <c r="D439" s="75"/>
      <c r="E439" s="237" t="s">
        <v>654</v>
      </c>
      <c r="F439" s="237"/>
      <c r="G439" s="237"/>
    </row>
    <row r="440" spans="1:11">
      <c r="A440" s="238" t="s">
        <v>655</v>
      </c>
      <c r="B440" s="238"/>
      <c r="C440" s="238"/>
      <c r="D440" s="238"/>
      <c r="E440" s="239" t="s">
        <v>656</v>
      </c>
      <c r="F440" s="239"/>
      <c r="G440" s="239"/>
    </row>
    <row r="441" spans="1:11">
      <c r="A441" s="176" t="s">
        <v>657</v>
      </c>
      <c r="B441" s="176"/>
      <c r="C441" s="176"/>
      <c r="D441" s="176"/>
      <c r="E441" s="176" t="s">
        <v>658</v>
      </c>
      <c r="F441" s="176"/>
      <c r="G441" s="176"/>
    </row>
    <row r="442" spans="1:11" ht="14.25" customHeight="1">
      <c r="A442" s="84"/>
      <c r="B442" s="75"/>
      <c r="C442" s="75"/>
      <c r="D442" s="75"/>
      <c r="E442" s="75"/>
      <c r="F442" s="75"/>
      <c r="G442" s="75"/>
    </row>
    <row r="443" spans="1:11" ht="14.25" customHeight="1">
      <c r="A443" s="75"/>
      <c r="B443" s="75"/>
      <c r="C443" s="75"/>
      <c r="D443" s="75"/>
      <c r="E443" s="75"/>
      <c r="F443" s="75"/>
      <c r="G443" s="75"/>
    </row>
    <row r="444" spans="1:11" ht="14.25" customHeight="1">
      <c r="A444" s="75"/>
      <c r="B444" s="75"/>
      <c r="C444" s="75"/>
      <c r="D444" s="75"/>
      <c r="E444" s="75"/>
      <c r="F444" s="75"/>
      <c r="G444" s="75"/>
    </row>
    <row r="445" spans="1:11" ht="14.25" customHeight="1">
      <c r="A445" s="75"/>
      <c r="B445" s="75"/>
      <c r="C445" s="75"/>
      <c r="D445" s="75"/>
      <c r="E445" s="75"/>
      <c r="F445" s="75"/>
      <c r="G445" s="75"/>
    </row>
    <row r="446" spans="1:11" s="87" customFormat="1">
      <c r="A446" s="80"/>
      <c r="B446" s="80"/>
      <c r="C446" s="80"/>
      <c r="D446" s="80"/>
      <c r="E446" s="235"/>
      <c r="F446" s="235"/>
      <c r="G446" s="235"/>
      <c r="H446" s="149"/>
      <c r="I446" s="150"/>
      <c r="J446" s="149"/>
      <c r="K446" s="149"/>
    </row>
    <row r="447" spans="1:11">
      <c r="A447" s="75"/>
      <c r="B447" s="75"/>
      <c r="C447" s="75"/>
      <c r="D447" s="75"/>
      <c r="E447" s="75"/>
      <c r="F447" s="75"/>
      <c r="G447" s="75"/>
    </row>
    <row r="448" spans="1:11">
      <c r="A448" s="236"/>
      <c r="B448" s="236"/>
      <c r="C448" s="236"/>
      <c r="D448" s="236"/>
      <c r="E448" s="75"/>
      <c r="F448" s="75"/>
      <c r="G448" s="75"/>
    </row>
    <row r="449" spans="1:7">
      <c r="A449" s="75"/>
      <c r="B449" s="75"/>
      <c r="C449" s="75"/>
      <c r="D449" s="75"/>
      <c r="E449" s="75"/>
      <c r="F449" s="75"/>
      <c r="G449" s="75"/>
    </row>
    <row r="450" spans="1:7">
      <c r="A450" s="75"/>
      <c r="B450" s="75"/>
      <c r="C450" s="75"/>
      <c r="D450" s="75"/>
      <c r="E450" s="75"/>
      <c r="F450" s="75"/>
      <c r="G450" s="75"/>
    </row>
    <row r="451" spans="1:7">
      <c r="A451" s="75"/>
      <c r="B451" s="75"/>
      <c r="C451" s="75"/>
      <c r="D451" s="75"/>
      <c r="E451" s="75"/>
      <c r="F451" s="75"/>
      <c r="G451" s="75"/>
    </row>
    <row r="452" spans="1:7">
      <c r="A452" s="75"/>
      <c r="B452" s="75"/>
      <c r="C452" s="75"/>
      <c r="D452" s="75"/>
      <c r="E452" s="75"/>
      <c r="F452" s="75"/>
      <c r="G452" s="75"/>
    </row>
  </sheetData>
  <mergeCells count="694">
    <mergeCell ref="A441:D441"/>
    <mergeCell ref="E441:G441"/>
    <mergeCell ref="E446:G446"/>
    <mergeCell ref="A448:D448"/>
    <mergeCell ref="A429:C429"/>
    <mergeCell ref="D429:E429"/>
    <mergeCell ref="F429:G429"/>
    <mergeCell ref="E439:G439"/>
    <mergeCell ref="A440:D440"/>
    <mergeCell ref="E440:G440"/>
    <mergeCell ref="A427:C427"/>
    <mergeCell ref="D427:E427"/>
    <mergeCell ref="F427:G427"/>
    <mergeCell ref="A428:C428"/>
    <mergeCell ref="D428:E428"/>
    <mergeCell ref="F428:G428"/>
    <mergeCell ref="A425:C425"/>
    <mergeCell ref="D425:E425"/>
    <mergeCell ref="F425:G425"/>
    <mergeCell ref="A426:C426"/>
    <mergeCell ref="D426:E426"/>
    <mergeCell ref="F426:G426"/>
    <mergeCell ref="A423:C423"/>
    <mergeCell ref="D423:E423"/>
    <mergeCell ref="F423:G423"/>
    <mergeCell ref="A424:C424"/>
    <mergeCell ref="D424:E424"/>
    <mergeCell ref="F424:G424"/>
    <mergeCell ref="A419:C419"/>
    <mergeCell ref="D419:E419"/>
    <mergeCell ref="F419:G419"/>
    <mergeCell ref="A420:C420"/>
    <mergeCell ref="D420:E420"/>
    <mergeCell ref="F420:G420"/>
    <mergeCell ref="A417:C417"/>
    <mergeCell ref="D417:E417"/>
    <mergeCell ref="F417:G417"/>
    <mergeCell ref="A418:C418"/>
    <mergeCell ref="D418:E418"/>
    <mergeCell ref="F418:G418"/>
    <mergeCell ref="A415:C415"/>
    <mergeCell ref="D415:E415"/>
    <mergeCell ref="F415:G415"/>
    <mergeCell ref="A416:C416"/>
    <mergeCell ref="D416:E416"/>
    <mergeCell ref="F416:G416"/>
    <mergeCell ref="A412:C412"/>
    <mergeCell ref="D412:E412"/>
    <mergeCell ref="F412:G412"/>
    <mergeCell ref="A414:C414"/>
    <mergeCell ref="D414:E414"/>
    <mergeCell ref="F414:G414"/>
    <mergeCell ref="A410:C410"/>
    <mergeCell ref="D410:E410"/>
    <mergeCell ref="F410:G410"/>
    <mergeCell ref="A411:C411"/>
    <mergeCell ref="D411:E411"/>
    <mergeCell ref="F411:G411"/>
    <mergeCell ref="A407:C407"/>
    <mergeCell ref="D407:E407"/>
    <mergeCell ref="F407:G407"/>
    <mergeCell ref="A409:C409"/>
    <mergeCell ref="D409:E409"/>
    <mergeCell ref="F409:G409"/>
    <mergeCell ref="A405:C405"/>
    <mergeCell ref="D405:E405"/>
    <mergeCell ref="F405:G405"/>
    <mergeCell ref="A406:C406"/>
    <mergeCell ref="D406:E406"/>
    <mergeCell ref="F406:G406"/>
    <mergeCell ref="A403:C403"/>
    <mergeCell ref="D403:E403"/>
    <mergeCell ref="F403:G403"/>
    <mergeCell ref="A404:C404"/>
    <mergeCell ref="D404:E404"/>
    <mergeCell ref="F404:G404"/>
    <mergeCell ref="A401:C401"/>
    <mergeCell ref="D401:E401"/>
    <mergeCell ref="F401:G401"/>
    <mergeCell ref="A402:C402"/>
    <mergeCell ref="D402:E402"/>
    <mergeCell ref="F402:G402"/>
    <mergeCell ref="A399:C399"/>
    <mergeCell ref="D399:E399"/>
    <mergeCell ref="F399:G399"/>
    <mergeCell ref="A400:C400"/>
    <mergeCell ref="D400:E400"/>
    <mergeCell ref="F400:G400"/>
    <mergeCell ref="A396:C396"/>
    <mergeCell ref="D396:E396"/>
    <mergeCell ref="F396:G396"/>
    <mergeCell ref="A398:C398"/>
    <mergeCell ref="D398:E398"/>
    <mergeCell ref="F398:G398"/>
    <mergeCell ref="A394:C394"/>
    <mergeCell ref="D394:E394"/>
    <mergeCell ref="F394:G394"/>
    <mergeCell ref="A395:C395"/>
    <mergeCell ref="D395:E395"/>
    <mergeCell ref="F395:G395"/>
    <mergeCell ref="A392:C392"/>
    <mergeCell ref="D392:E392"/>
    <mergeCell ref="F392:G392"/>
    <mergeCell ref="A393:C393"/>
    <mergeCell ref="D393:E393"/>
    <mergeCell ref="F393:G393"/>
    <mergeCell ref="A390:C390"/>
    <mergeCell ref="D390:E390"/>
    <mergeCell ref="F390:G390"/>
    <mergeCell ref="A391:C391"/>
    <mergeCell ref="D391:E391"/>
    <mergeCell ref="F391:G391"/>
    <mergeCell ref="A388:C388"/>
    <mergeCell ref="D388:E388"/>
    <mergeCell ref="F388:G388"/>
    <mergeCell ref="A389:C389"/>
    <mergeCell ref="D389:E389"/>
    <mergeCell ref="F389:G389"/>
    <mergeCell ref="A385:C385"/>
    <mergeCell ref="D385:E385"/>
    <mergeCell ref="F385:G385"/>
    <mergeCell ref="A387:C387"/>
    <mergeCell ref="D387:E387"/>
    <mergeCell ref="F387:G387"/>
    <mergeCell ref="A383:C383"/>
    <mergeCell ref="D383:E383"/>
    <mergeCell ref="F383:G383"/>
    <mergeCell ref="A384:C384"/>
    <mergeCell ref="D384:E384"/>
    <mergeCell ref="F384:G384"/>
    <mergeCell ref="A381:C381"/>
    <mergeCell ref="D381:E381"/>
    <mergeCell ref="F381:G381"/>
    <mergeCell ref="A382:C382"/>
    <mergeCell ref="D382:E382"/>
    <mergeCell ref="F382:G382"/>
    <mergeCell ref="A379:C379"/>
    <mergeCell ref="D379:E379"/>
    <mergeCell ref="F379:G379"/>
    <mergeCell ref="A380:C380"/>
    <mergeCell ref="D380:E380"/>
    <mergeCell ref="F380:G380"/>
    <mergeCell ref="A377:C377"/>
    <mergeCell ref="D377:E377"/>
    <mergeCell ref="F377:G377"/>
    <mergeCell ref="A378:C378"/>
    <mergeCell ref="D378:E378"/>
    <mergeCell ref="F378:G378"/>
    <mergeCell ref="A374:C374"/>
    <mergeCell ref="D374:E374"/>
    <mergeCell ref="F374:G374"/>
    <mergeCell ref="A376:C376"/>
    <mergeCell ref="D376:E376"/>
    <mergeCell ref="F376:G376"/>
    <mergeCell ref="A372:C372"/>
    <mergeCell ref="D372:E372"/>
    <mergeCell ref="F372:G372"/>
    <mergeCell ref="A373:C373"/>
    <mergeCell ref="D373:E373"/>
    <mergeCell ref="F373:G373"/>
    <mergeCell ref="D369:E369"/>
    <mergeCell ref="F369:G369"/>
    <mergeCell ref="A370:C370"/>
    <mergeCell ref="D370:E370"/>
    <mergeCell ref="F370:G370"/>
    <mergeCell ref="A371:C371"/>
    <mergeCell ref="D371:E371"/>
    <mergeCell ref="F371:G371"/>
    <mergeCell ref="A366:C366"/>
    <mergeCell ref="D366:E366"/>
    <mergeCell ref="F366:G366"/>
    <mergeCell ref="A367:C367"/>
    <mergeCell ref="D367:E367"/>
    <mergeCell ref="F367:G367"/>
    <mergeCell ref="A364:C364"/>
    <mergeCell ref="D364:E364"/>
    <mergeCell ref="F364:G364"/>
    <mergeCell ref="A365:C365"/>
    <mergeCell ref="D365:E365"/>
    <mergeCell ref="F365:G365"/>
    <mergeCell ref="A362:C362"/>
    <mergeCell ref="D362:E362"/>
    <mergeCell ref="F362:G362"/>
    <mergeCell ref="A363:C363"/>
    <mergeCell ref="D363:E363"/>
    <mergeCell ref="F363:G363"/>
    <mergeCell ref="D359:E359"/>
    <mergeCell ref="F359:G359"/>
    <mergeCell ref="A360:C360"/>
    <mergeCell ref="D360:E360"/>
    <mergeCell ref="F360:G360"/>
    <mergeCell ref="A361:C361"/>
    <mergeCell ref="D361:E361"/>
    <mergeCell ref="F361:G361"/>
    <mergeCell ref="A356:C356"/>
    <mergeCell ref="D356:E356"/>
    <mergeCell ref="F356:G356"/>
    <mergeCell ref="A357:C357"/>
    <mergeCell ref="D357:E357"/>
    <mergeCell ref="F357:G357"/>
    <mergeCell ref="A354:C354"/>
    <mergeCell ref="D354:E354"/>
    <mergeCell ref="F354:G354"/>
    <mergeCell ref="A355:C355"/>
    <mergeCell ref="D355:E355"/>
    <mergeCell ref="F355:G355"/>
    <mergeCell ref="A352:C352"/>
    <mergeCell ref="D352:E352"/>
    <mergeCell ref="F352:G352"/>
    <mergeCell ref="A353:C353"/>
    <mergeCell ref="D353:E353"/>
    <mergeCell ref="F353:G353"/>
    <mergeCell ref="A350:C350"/>
    <mergeCell ref="D350:E350"/>
    <mergeCell ref="F350:G350"/>
    <mergeCell ref="A351:C351"/>
    <mergeCell ref="D351:E351"/>
    <mergeCell ref="F351:G351"/>
    <mergeCell ref="A345:C345"/>
    <mergeCell ref="D345:E345"/>
    <mergeCell ref="F345:G345"/>
    <mergeCell ref="A349:C349"/>
    <mergeCell ref="D349:E349"/>
    <mergeCell ref="F349:G349"/>
    <mergeCell ref="A343:C343"/>
    <mergeCell ref="D343:E343"/>
    <mergeCell ref="F343:G343"/>
    <mergeCell ref="A344:C344"/>
    <mergeCell ref="D344:E344"/>
    <mergeCell ref="F344:G344"/>
    <mergeCell ref="A340:C340"/>
    <mergeCell ref="D340:E340"/>
    <mergeCell ref="F340:G340"/>
    <mergeCell ref="A341:G341"/>
    <mergeCell ref="D342:E342"/>
    <mergeCell ref="F342:G342"/>
    <mergeCell ref="D337:E337"/>
    <mergeCell ref="F337:G337"/>
    <mergeCell ref="A338:C338"/>
    <mergeCell ref="D338:E338"/>
    <mergeCell ref="F338:G338"/>
    <mergeCell ref="A339:C339"/>
    <mergeCell ref="D339:E339"/>
    <mergeCell ref="F339:G339"/>
    <mergeCell ref="A334:C334"/>
    <mergeCell ref="D334:E334"/>
    <mergeCell ref="F334:G334"/>
    <mergeCell ref="A335:C335"/>
    <mergeCell ref="D335:E335"/>
    <mergeCell ref="F335:G335"/>
    <mergeCell ref="A332:C332"/>
    <mergeCell ref="D332:E332"/>
    <mergeCell ref="F332:G332"/>
    <mergeCell ref="A333:C333"/>
    <mergeCell ref="D333:E333"/>
    <mergeCell ref="F333:G333"/>
    <mergeCell ref="A329:C329"/>
    <mergeCell ref="D329:E329"/>
    <mergeCell ref="F329:G329"/>
    <mergeCell ref="A330:C330"/>
    <mergeCell ref="D330:E330"/>
    <mergeCell ref="F330:G330"/>
    <mergeCell ref="A327:C327"/>
    <mergeCell ref="D327:E327"/>
    <mergeCell ref="F327:G327"/>
    <mergeCell ref="A328:C328"/>
    <mergeCell ref="D328:E328"/>
    <mergeCell ref="F328:G328"/>
    <mergeCell ref="A325:C325"/>
    <mergeCell ref="D325:E325"/>
    <mergeCell ref="F325:G325"/>
    <mergeCell ref="A326:C326"/>
    <mergeCell ref="D326:E326"/>
    <mergeCell ref="F326:G326"/>
    <mergeCell ref="A317:C317"/>
    <mergeCell ref="D317:E317"/>
    <mergeCell ref="F317:G317"/>
    <mergeCell ref="A324:C324"/>
    <mergeCell ref="D324:E324"/>
    <mergeCell ref="F324:G324"/>
    <mergeCell ref="A315:C315"/>
    <mergeCell ref="D315:E315"/>
    <mergeCell ref="F315:G315"/>
    <mergeCell ref="A316:C316"/>
    <mergeCell ref="D316:E316"/>
    <mergeCell ref="F316:G316"/>
    <mergeCell ref="A311:C311"/>
    <mergeCell ref="D313:E313"/>
    <mergeCell ref="F313:G313"/>
    <mergeCell ref="A314:C314"/>
    <mergeCell ref="D314:E314"/>
    <mergeCell ref="F314:G314"/>
    <mergeCell ref="A305:G305"/>
    <mergeCell ref="A306:G306"/>
    <mergeCell ref="A307:C307"/>
    <mergeCell ref="A308:C308"/>
    <mergeCell ref="A309:C309"/>
    <mergeCell ref="A310:C310"/>
    <mergeCell ref="A290:C290"/>
    <mergeCell ref="D290:E290"/>
    <mergeCell ref="F290:G290"/>
    <mergeCell ref="A291:C291"/>
    <mergeCell ref="D291:E291"/>
    <mergeCell ref="F291:G291"/>
    <mergeCell ref="A286:C286"/>
    <mergeCell ref="D286:E286"/>
    <mergeCell ref="F286:G286"/>
    <mergeCell ref="D288:E288"/>
    <mergeCell ref="F288:G288"/>
    <mergeCell ref="A289:C289"/>
    <mergeCell ref="D289:E289"/>
    <mergeCell ref="F289:G289"/>
    <mergeCell ref="A284:C284"/>
    <mergeCell ref="D284:E284"/>
    <mergeCell ref="F284:G284"/>
    <mergeCell ref="A285:C285"/>
    <mergeCell ref="D285:E285"/>
    <mergeCell ref="F285:G285"/>
    <mergeCell ref="D281:E281"/>
    <mergeCell ref="F281:G281"/>
    <mergeCell ref="A282:C282"/>
    <mergeCell ref="D282:E282"/>
    <mergeCell ref="F282:G282"/>
    <mergeCell ref="A283:C283"/>
    <mergeCell ref="D283:E283"/>
    <mergeCell ref="F283:G283"/>
    <mergeCell ref="A267:C267"/>
    <mergeCell ref="D267:E267"/>
    <mergeCell ref="F267:G267"/>
    <mergeCell ref="A269:C269"/>
    <mergeCell ref="A270:C270"/>
    <mergeCell ref="A273:A274"/>
    <mergeCell ref="B273:D273"/>
    <mergeCell ref="E273:G273"/>
    <mergeCell ref="A265:C265"/>
    <mergeCell ref="D265:E265"/>
    <mergeCell ref="F265:G265"/>
    <mergeCell ref="A266:C266"/>
    <mergeCell ref="D266:E266"/>
    <mergeCell ref="F266:G266"/>
    <mergeCell ref="A263:C263"/>
    <mergeCell ref="D263:E263"/>
    <mergeCell ref="F263:G263"/>
    <mergeCell ref="A264:C264"/>
    <mergeCell ref="D264:E264"/>
    <mergeCell ref="F264:G264"/>
    <mergeCell ref="A261:C261"/>
    <mergeCell ref="D261:E261"/>
    <mergeCell ref="F261:G261"/>
    <mergeCell ref="A262:C262"/>
    <mergeCell ref="D262:E262"/>
    <mergeCell ref="F262:G262"/>
    <mergeCell ref="A257:C257"/>
    <mergeCell ref="D257:E257"/>
    <mergeCell ref="F257:G257"/>
    <mergeCell ref="D259:E259"/>
    <mergeCell ref="F259:G259"/>
    <mergeCell ref="A260:C260"/>
    <mergeCell ref="D260:E260"/>
    <mergeCell ref="F260:G260"/>
    <mergeCell ref="A255:C255"/>
    <mergeCell ref="D255:E255"/>
    <mergeCell ref="F255:G255"/>
    <mergeCell ref="A256:C256"/>
    <mergeCell ref="D256:E256"/>
    <mergeCell ref="F256:G256"/>
    <mergeCell ref="A252:C252"/>
    <mergeCell ref="D252:E252"/>
    <mergeCell ref="F252:G252"/>
    <mergeCell ref="A254:C254"/>
    <mergeCell ref="D254:E254"/>
    <mergeCell ref="F254:G254"/>
    <mergeCell ref="A249:C249"/>
    <mergeCell ref="D249:E249"/>
    <mergeCell ref="F249:G249"/>
    <mergeCell ref="A250:C250"/>
    <mergeCell ref="A251:C251"/>
    <mergeCell ref="D251:E251"/>
    <mergeCell ref="F251:G251"/>
    <mergeCell ref="A247:C247"/>
    <mergeCell ref="D247:E247"/>
    <mergeCell ref="F247:G247"/>
    <mergeCell ref="A248:C248"/>
    <mergeCell ref="D248:E248"/>
    <mergeCell ref="F248:G248"/>
    <mergeCell ref="A245:C245"/>
    <mergeCell ref="D245:E245"/>
    <mergeCell ref="F245:G245"/>
    <mergeCell ref="A246:C246"/>
    <mergeCell ref="D246:E246"/>
    <mergeCell ref="F246:G246"/>
    <mergeCell ref="A243:C243"/>
    <mergeCell ref="D243:E243"/>
    <mergeCell ref="F243:G243"/>
    <mergeCell ref="A244:C244"/>
    <mergeCell ref="D244:E244"/>
    <mergeCell ref="F244:G244"/>
    <mergeCell ref="D239:E239"/>
    <mergeCell ref="F239:G239"/>
    <mergeCell ref="A240:C240"/>
    <mergeCell ref="D240:E240"/>
    <mergeCell ref="F240:G240"/>
    <mergeCell ref="A241:C241"/>
    <mergeCell ref="D241:E241"/>
    <mergeCell ref="F241:G241"/>
    <mergeCell ref="A235:C235"/>
    <mergeCell ref="D235:E235"/>
    <mergeCell ref="F235:G235"/>
    <mergeCell ref="D237:E237"/>
    <mergeCell ref="F237:G237"/>
    <mergeCell ref="A238:C238"/>
    <mergeCell ref="D238:E238"/>
    <mergeCell ref="F238:G238"/>
    <mergeCell ref="A233:C233"/>
    <mergeCell ref="D233:E233"/>
    <mergeCell ref="F233:G233"/>
    <mergeCell ref="A234:C234"/>
    <mergeCell ref="D234:E234"/>
    <mergeCell ref="F234:G234"/>
    <mergeCell ref="A231:C231"/>
    <mergeCell ref="D231:E231"/>
    <mergeCell ref="F231:G231"/>
    <mergeCell ref="A232:C232"/>
    <mergeCell ref="D232:E232"/>
    <mergeCell ref="F232:G232"/>
    <mergeCell ref="A229:C229"/>
    <mergeCell ref="D229:E229"/>
    <mergeCell ref="F229:G229"/>
    <mergeCell ref="A230:C230"/>
    <mergeCell ref="D230:E230"/>
    <mergeCell ref="F230:G230"/>
    <mergeCell ref="A227:C227"/>
    <mergeCell ref="D227:E227"/>
    <mergeCell ref="F227:G227"/>
    <mergeCell ref="A228:C228"/>
    <mergeCell ref="D228:E228"/>
    <mergeCell ref="F228:G228"/>
    <mergeCell ref="A225:C225"/>
    <mergeCell ref="D225:E225"/>
    <mergeCell ref="F225:G225"/>
    <mergeCell ref="A226:C226"/>
    <mergeCell ref="D226:E226"/>
    <mergeCell ref="F226:G226"/>
    <mergeCell ref="A220:C220"/>
    <mergeCell ref="D220:E220"/>
    <mergeCell ref="F220:G220"/>
    <mergeCell ref="A221:C221"/>
    <mergeCell ref="A222:C222"/>
    <mergeCell ref="D222:E222"/>
    <mergeCell ref="F222:G222"/>
    <mergeCell ref="A218:C218"/>
    <mergeCell ref="D218:E218"/>
    <mergeCell ref="F218:G218"/>
    <mergeCell ref="A219:C219"/>
    <mergeCell ref="D219:E219"/>
    <mergeCell ref="F219:G219"/>
    <mergeCell ref="A215:B215"/>
    <mergeCell ref="D216:E216"/>
    <mergeCell ref="F216:G216"/>
    <mergeCell ref="A217:C217"/>
    <mergeCell ref="D217:E217"/>
    <mergeCell ref="F217:G217"/>
    <mergeCell ref="A213:C213"/>
    <mergeCell ref="D213:E213"/>
    <mergeCell ref="F213:G213"/>
    <mergeCell ref="A214:C214"/>
    <mergeCell ref="D214:E214"/>
    <mergeCell ref="F214:G214"/>
    <mergeCell ref="A211:C211"/>
    <mergeCell ref="D211:E211"/>
    <mergeCell ref="F211:G211"/>
    <mergeCell ref="A212:C212"/>
    <mergeCell ref="D212:E212"/>
    <mergeCell ref="F212:G212"/>
    <mergeCell ref="A209:C209"/>
    <mergeCell ref="D209:E209"/>
    <mergeCell ref="F209:G209"/>
    <mergeCell ref="A210:C210"/>
    <mergeCell ref="D210:E210"/>
    <mergeCell ref="F210:G210"/>
    <mergeCell ref="A205:C205"/>
    <mergeCell ref="D205:E205"/>
    <mergeCell ref="F205:G205"/>
    <mergeCell ref="A206:C206"/>
    <mergeCell ref="D206:E206"/>
    <mergeCell ref="F206:G206"/>
    <mergeCell ref="A203:C203"/>
    <mergeCell ref="D203:E203"/>
    <mergeCell ref="F203:G203"/>
    <mergeCell ref="A204:C204"/>
    <mergeCell ref="D204:E204"/>
    <mergeCell ref="F204:G204"/>
    <mergeCell ref="D200:E200"/>
    <mergeCell ref="F200:G200"/>
    <mergeCell ref="A201:C201"/>
    <mergeCell ref="D201:E201"/>
    <mergeCell ref="F201:G201"/>
    <mergeCell ref="A202:C202"/>
    <mergeCell ref="D202:E202"/>
    <mergeCell ref="F202:G202"/>
    <mergeCell ref="A197:C197"/>
    <mergeCell ref="D197:E197"/>
    <mergeCell ref="F197:G197"/>
    <mergeCell ref="A198:C198"/>
    <mergeCell ref="D198:E198"/>
    <mergeCell ref="F198:G198"/>
    <mergeCell ref="A195:C195"/>
    <mergeCell ref="D195:E195"/>
    <mergeCell ref="F195:G195"/>
    <mergeCell ref="A196:C196"/>
    <mergeCell ref="D196:E196"/>
    <mergeCell ref="F196:G196"/>
    <mergeCell ref="A166:B166"/>
    <mergeCell ref="A183:B183"/>
    <mergeCell ref="A193:C193"/>
    <mergeCell ref="D193:E193"/>
    <mergeCell ref="F193:G193"/>
    <mergeCell ref="A194:C194"/>
    <mergeCell ref="D194:E194"/>
    <mergeCell ref="F194:G194"/>
    <mergeCell ref="A144:C144"/>
    <mergeCell ref="D144:E144"/>
    <mergeCell ref="F144:G144"/>
    <mergeCell ref="A147:A148"/>
    <mergeCell ref="B147:B148"/>
    <mergeCell ref="C147:C148"/>
    <mergeCell ref="D147:D148"/>
    <mergeCell ref="E147:E148"/>
    <mergeCell ref="F147:F148"/>
    <mergeCell ref="G147:G148"/>
    <mergeCell ref="A142:C142"/>
    <mergeCell ref="D142:E142"/>
    <mergeCell ref="F142:G142"/>
    <mergeCell ref="A143:C143"/>
    <mergeCell ref="D143:E143"/>
    <mergeCell ref="F143:G143"/>
    <mergeCell ref="D139:E139"/>
    <mergeCell ref="F139:G139"/>
    <mergeCell ref="A140:C140"/>
    <mergeCell ref="D140:E140"/>
    <mergeCell ref="F140:G140"/>
    <mergeCell ref="A141:C141"/>
    <mergeCell ref="D141:E141"/>
    <mergeCell ref="F141:G141"/>
    <mergeCell ref="A136:C136"/>
    <mergeCell ref="D136:E136"/>
    <mergeCell ref="F136:G136"/>
    <mergeCell ref="A137:C137"/>
    <mergeCell ref="D137:E137"/>
    <mergeCell ref="F137:G137"/>
    <mergeCell ref="A134:C134"/>
    <mergeCell ref="D134:E134"/>
    <mergeCell ref="F134:G134"/>
    <mergeCell ref="A135:C135"/>
    <mergeCell ref="D135:E135"/>
    <mergeCell ref="F135:G135"/>
    <mergeCell ref="A131:C131"/>
    <mergeCell ref="D131:E131"/>
    <mergeCell ref="F131:G131"/>
    <mergeCell ref="A132:B132"/>
    <mergeCell ref="D133:E133"/>
    <mergeCell ref="F133:G133"/>
    <mergeCell ref="A129:C129"/>
    <mergeCell ref="D129:E129"/>
    <mergeCell ref="F129:G129"/>
    <mergeCell ref="A130:C130"/>
    <mergeCell ref="D130:E130"/>
    <mergeCell ref="F130:G130"/>
    <mergeCell ref="A127:C127"/>
    <mergeCell ref="D127:E127"/>
    <mergeCell ref="F127:G127"/>
    <mergeCell ref="A128:C128"/>
    <mergeCell ref="D128:E128"/>
    <mergeCell ref="F128:G128"/>
    <mergeCell ref="A120:C120"/>
    <mergeCell ref="D120:E120"/>
    <mergeCell ref="F120:G120"/>
    <mergeCell ref="A123:E123"/>
    <mergeCell ref="A126:C126"/>
    <mergeCell ref="D126:E126"/>
    <mergeCell ref="F126:G126"/>
    <mergeCell ref="A118:C118"/>
    <mergeCell ref="D118:E118"/>
    <mergeCell ref="F118:G118"/>
    <mergeCell ref="A119:C119"/>
    <mergeCell ref="D119:E119"/>
    <mergeCell ref="F119:G119"/>
    <mergeCell ref="A116:C116"/>
    <mergeCell ref="D116:E116"/>
    <mergeCell ref="F116:G116"/>
    <mergeCell ref="A117:C117"/>
    <mergeCell ref="D117:E117"/>
    <mergeCell ref="F117:G117"/>
    <mergeCell ref="A114:C114"/>
    <mergeCell ref="D114:E114"/>
    <mergeCell ref="F114:G114"/>
    <mergeCell ref="A115:C115"/>
    <mergeCell ref="D115:E115"/>
    <mergeCell ref="F115:G115"/>
    <mergeCell ref="A112:C112"/>
    <mergeCell ref="D112:E112"/>
    <mergeCell ref="F112:G112"/>
    <mergeCell ref="A113:C113"/>
    <mergeCell ref="D113:E113"/>
    <mergeCell ref="F113:G113"/>
    <mergeCell ref="A108:C108"/>
    <mergeCell ref="D108:E108"/>
    <mergeCell ref="F108:G108"/>
    <mergeCell ref="D110:E110"/>
    <mergeCell ref="F110:G110"/>
    <mergeCell ref="A111:C111"/>
    <mergeCell ref="D111:E111"/>
    <mergeCell ref="F111:G111"/>
    <mergeCell ref="A105:C105"/>
    <mergeCell ref="D105:E105"/>
    <mergeCell ref="F105:G105"/>
    <mergeCell ref="A106:C106"/>
    <mergeCell ref="A107:C107"/>
    <mergeCell ref="D107:E107"/>
    <mergeCell ref="F107:G107"/>
    <mergeCell ref="A102:C102"/>
    <mergeCell ref="D102:E102"/>
    <mergeCell ref="F102:G102"/>
    <mergeCell ref="A104:C104"/>
    <mergeCell ref="D104:E104"/>
    <mergeCell ref="F104:G104"/>
    <mergeCell ref="A98:C98"/>
    <mergeCell ref="D98:E98"/>
    <mergeCell ref="F98:G98"/>
    <mergeCell ref="D100:E100"/>
    <mergeCell ref="F100:G100"/>
    <mergeCell ref="A101:C101"/>
    <mergeCell ref="D101:E101"/>
    <mergeCell ref="F101:G101"/>
    <mergeCell ref="A96:C96"/>
    <mergeCell ref="D96:E96"/>
    <mergeCell ref="F96:G96"/>
    <mergeCell ref="A97:C97"/>
    <mergeCell ref="D97:E97"/>
    <mergeCell ref="F97:G97"/>
    <mergeCell ref="A94:C94"/>
    <mergeCell ref="D94:E94"/>
    <mergeCell ref="F94:G94"/>
    <mergeCell ref="A95:C95"/>
    <mergeCell ref="D95:E95"/>
    <mergeCell ref="F95:G95"/>
    <mergeCell ref="A91:C91"/>
    <mergeCell ref="D91:E91"/>
    <mergeCell ref="F91:G91"/>
    <mergeCell ref="A92:C92"/>
    <mergeCell ref="D92:E92"/>
    <mergeCell ref="F92:G92"/>
    <mergeCell ref="A89:C89"/>
    <mergeCell ref="D89:E89"/>
    <mergeCell ref="F89:G89"/>
    <mergeCell ref="A90:C90"/>
    <mergeCell ref="D90:E90"/>
    <mergeCell ref="F90:G90"/>
    <mergeCell ref="A87:C87"/>
    <mergeCell ref="D87:E87"/>
    <mergeCell ref="F87:G87"/>
    <mergeCell ref="A88:C88"/>
    <mergeCell ref="D88:E88"/>
    <mergeCell ref="F88:G88"/>
    <mergeCell ref="A68:G68"/>
    <mergeCell ref="A69:G69"/>
    <mergeCell ref="A72:G72"/>
    <mergeCell ref="A73:G73"/>
    <mergeCell ref="A76:G76"/>
    <mergeCell ref="A84:G84"/>
    <mergeCell ref="A57:G57"/>
    <mergeCell ref="A61:G61"/>
    <mergeCell ref="A62:G62"/>
    <mergeCell ref="A65:G65"/>
    <mergeCell ref="A66:G66"/>
    <mergeCell ref="A67:G67"/>
    <mergeCell ref="A46:G46"/>
    <mergeCell ref="A49:G49"/>
    <mergeCell ref="A53:G53"/>
    <mergeCell ref="A54:G54"/>
    <mergeCell ref="A55:G55"/>
    <mergeCell ref="A56:G56"/>
    <mergeCell ref="A20:G20"/>
    <mergeCell ref="A26:G26"/>
    <mergeCell ref="A39:G39"/>
    <mergeCell ref="A40:G40"/>
    <mergeCell ref="A43:G43"/>
    <mergeCell ref="A44:G44"/>
    <mergeCell ref="A1:D1"/>
    <mergeCell ref="E1:G1"/>
    <mergeCell ref="E2:G3"/>
    <mergeCell ref="A4:G4"/>
    <mergeCell ref="A5:G5"/>
    <mergeCell ref="A18:G18"/>
  </mergeCells>
  <pageMargins left="0.31" right="0.28000000000000003" top="0.35" bottom="0.38"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A1:K47"/>
  <sheetViews>
    <sheetView topLeftCell="A16" workbookViewId="0">
      <selection activeCell="A7" sqref="A7:F7"/>
    </sheetView>
  </sheetViews>
  <sheetFormatPr defaultRowHeight="15"/>
  <cols>
    <col min="1" max="1" width="48.28515625" style="1" customWidth="1"/>
    <col min="2" max="2" width="5" style="1" bestFit="1" customWidth="1"/>
    <col min="3" max="3" width="9.5703125" style="1" bestFit="1" customWidth="1"/>
    <col min="4" max="4" width="11.7109375" style="1" hidden="1" customWidth="1"/>
    <col min="5" max="5" width="15.7109375" style="8" bestFit="1" customWidth="1"/>
    <col min="6" max="6" width="17.7109375" style="152" customWidth="1"/>
    <col min="7" max="7" width="11.140625" style="1" hidden="1" customWidth="1"/>
    <col min="8" max="16384" width="9.140625" style="1"/>
  </cols>
  <sheetData>
    <row r="1" spans="1:11">
      <c r="A1" s="157"/>
      <c r="B1" s="157"/>
      <c r="C1" s="160" t="s">
        <v>659</v>
      </c>
      <c r="D1" s="160"/>
      <c r="E1" s="160"/>
      <c r="F1" s="160"/>
    </row>
    <row r="2" spans="1:11">
      <c r="A2" s="158" t="s">
        <v>1</v>
      </c>
      <c r="B2" s="158"/>
      <c r="C2" s="159" t="s">
        <v>2</v>
      </c>
      <c r="D2" s="159"/>
      <c r="E2" s="159"/>
      <c r="F2" s="159"/>
    </row>
    <row r="3" spans="1:11">
      <c r="A3" s="159" t="s">
        <v>3</v>
      </c>
      <c r="B3" s="159"/>
      <c r="E3" s="1"/>
      <c r="F3" s="1"/>
    </row>
    <row r="5" spans="1:11" ht="20.25">
      <c r="A5" s="161" t="s">
        <v>660</v>
      </c>
      <c r="B5" s="161"/>
      <c r="C5" s="161"/>
      <c r="D5" s="161"/>
      <c r="E5" s="161"/>
      <c r="F5" s="161"/>
    </row>
    <row r="6" spans="1:11" ht="15.75">
      <c r="A6" s="240" t="s">
        <v>661</v>
      </c>
      <c r="B6" s="240"/>
      <c r="C6" s="240"/>
      <c r="D6" s="240"/>
      <c r="E6" s="240"/>
      <c r="F6" s="240"/>
    </row>
    <row r="7" spans="1:11">
      <c r="A7" s="159" t="s">
        <v>227</v>
      </c>
      <c r="B7" s="159"/>
      <c r="C7" s="159"/>
      <c r="D7" s="159"/>
      <c r="E7" s="159"/>
      <c r="F7" s="159"/>
    </row>
    <row r="8" spans="1:11" ht="15.75" thickBot="1">
      <c r="D8" s="28" t="s">
        <v>228</v>
      </c>
      <c r="E8" s="9"/>
    </row>
    <row r="9" spans="1:11">
      <c r="A9" s="33" t="s">
        <v>6</v>
      </c>
      <c r="B9" s="34" t="s">
        <v>7</v>
      </c>
      <c r="C9" s="34" t="s">
        <v>8</v>
      </c>
      <c r="D9" s="34" t="s">
        <v>230</v>
      </c>
      <c r="E9" s="35" t="s">
        <v>230</v>
      </c>
      <c r="F9" s="153" t="s">
        <v>231</v>
      </c>
    </row>
    <row r="10" spans="1:11">
      <c r="A10" s="36" t="s">
        <v>662</v>
      </c>
      <c r="B10" s="40" t="s">
        <v>214</v>
      </c>
      <c r="C10" s="40" t="s">
        <v>13</v>
      </c>
      <c r="D10" s="40" t="s">
        <v>239</v>
      </c>
      <c r="E10" s="38"/>
      <c r="F10" s="154" t="s">
        <v>239</v>
      </c>
      <c r="G10" s="40" t="s">
        <v>239</v>
      </c>
      <c r="H10" s="2"/>
      <c r="I10" s="2"/>
      <c r="J10" s="2"/>
      <c r="K10" s="2"/>
    </row>
    <row r="11" spans="1:11">
      <c r="A11" s="4" t="s">
        <v>663</v>
      </c>
      <c r="B11" s="5" t="s">
        <v>233</v>
      </c>
      <c r="C11" s="5" t="s">
        <v>13</v>
      </c>
      <c r="D11" s="5" t="s">
        <v>664</v>
      </c>
      <c r="E11" s="41">
        <f>D11+G11</f>
        <v>2520680231</v>
      </c>
      <c r="F11" s="155" t="s">
        <v>665</v>
      </c>
      <c r="G11" s="5" t="s">
        <v>666</v>
      </c>
      <c r="H11" s="2"/>
      <c r="I11" s="2"/>
      <c r="J11" s="2"/>
      <c r="K11" s="2"/>
    </row>
    <row r="12" spans="1:11">
      <c r="A12" s="4" t="s">
        <v>667</v>
      </c>
      <c r="B12" s="5" t="s">
        <v>237</v>
      </c>
      <c r="C12" s="5" t="s">
        <v>13</v>
      </c>
      <c r="D12" s="5" t="s">
        <v>668</v>
      </c>
      <c r="E12" s="41">
        <f t="shared" ref="E12:E37" si="0">D12+G12</f>
        <v>-4902160556</v>
      </c>
      <c r="F12" s="155" t="s">
        <v>669</v>
      </c>
      <c r="G12" s="5" t="s">
        <v>670</v>
      </c>
      <c r="H12" s="2"/>
      <c r="I12" s="2"/>
      <c r="J12" s="2"/>
      <c r="K12" s="2"/>
    </row>
    <row r="13" spans="1:11">
      <c r="A13" s="4" t="s">
        <v>671</v>
      </c>
      <c r="B13" s="5" t="s">
        <v>672</v>
      </c>
      <c r="C13" s="5" t="s">
        <v>13</v>
      </c>
      <c r="D13" s="5" t="s">
        <v>673</v>
      </c>
      <c r="E13" s="41">
        <f t="shared" si="0"/>
        <v>-750162161</v>
      </c>
      <c r="F13" s="155" t="s">
        <v>674</v>
      </c>
      <c r="G13" s="5" t="s">
        <v>256</v>
      </c>
      <c r="H13" s="2"/>
      <c r="I13" s="2"/>
      <c r="J13" s="2"/>
      <c r="K13" s="2"/>
    </row>
    <row r="14" spans="1:11">
      <c r="A14" s="4" t="s">
        <v>675</v>
      </c>
      <c r="B14" s="5" t="s">
        <v>676</v>
      </c>
      <c r="C14" s="5" t="s">
        <v>13</v>
      </c>
      <c r="D14" s="5" t="s">
        <v>677</v>
      </c>
      <c r="E14" s="41">
        <f t="shared" si="0"/>
        <v>-7444868</v>
      </c>
      <c r="F14" s="155" t="s">
        <v>678</v>
      </c>
      <c r="G14" s="5" t="s">
        <v>256</v>
      </c>
      <c r="H14" s="2"/>
      <c r="I14" s="2"/>
      <c r="J14" s="2"/>
      <c r="K14" s="2"/>
    </row>
    <row r="15" spans="1:11">
      <c r="A15" s="4" t="s">
        <v>679</v>
      </c>
      <c r="B15" s="5" t="s">
        <v>680</v>
      </c>
      <c r="C15" s="5" t="s">
        <v>13</v>
      </c>
      <c r="D15" s="5"/>
      <c r="E15" s="41"/>
      <c r="F15" s="155" t="s">
        <v>681</v>
      </c>
      <c r="G15" s="5" t="s">
        <v>256</v>
      </c>
      <c r="H15" s="2"/>
      <c r="I15" s="2"/>
      <c r="J15" s="2"/>
      <c r="K15" s="2"/>
    </row>
    <row r="16" spans="1:11">
      <c r="A16" s="4" t="s">
        <v>682</v>
      </c>
      <c r="B16" s="5" t="s">
        <v>683</v>
      </c>
      <c r="C16" s="5" t="s">
        <v>13</v>
      </c>
      <c r="D16" s="5" t="s">
        <v>684</v>
      </c>
      <c r="E16" s="41">
        <f t="shared" si="0"/>
        <v>6387805346</v>
      </c>
      <c r="F16" s="155" t="s">
        <v>685</v>
      </c>
      <c r="G16" s="5" t="s">
        <v>686</v>
      </c>
      <c r="H16" s="2"/>
      <c r="I16" s="2"/>
      <c r="J16" s="2"/>
      <c r="K16" s="2"/>
    </row>
    <row r="17" spans="1:11">
      <c r="A17" s="4" t="s">
        <v>687</v>
      </c>
      <c r="B17" s="5" t="s">
        <v>688</v>
      </c>
      <c r="C17" s="5" t="s">
        <v>13</v>
      </c>
      <c r="D17" s="5" t="s">
        <v>689</v>
      </c>
      <c r="E17" s="41">
        <f t="shared" si="0"/>
        <v>-4519773647</v>
      </c>
      <c r="F17" s="155" t="s">
        <v>690</v>
      </c>
      <c r="G17" s="5" t="s">
        <v>691</v>
      </c>
      <c r="H17" s="2"/>
      <c r="I17" s="2"/>
      <c r="J17" s="2"/>
      <c r="K17" s="2"/>
    </row>
    <row r="18" spans="1:11">
      <c r="A18" s="36" t="s">
        <v>692</v>
      </c>
      <c r="B18" s="40" t="s">
        <v>247</v>
      </c>
      <c r="C18" s="40" t="s">
        <v>13</v>
      </c>
      <c r="D18" s="40" t="s">
        <v>693</v>
      </c>
      <c r="E18" s="38">
        <f t="shared" si="0"/>
        <v>-1271055655</v>
      </c>
      <c r="F18" s="154" t="s">
        <v>694</v>
      </c>
      <c r="G18" s="40" t="s">
        <v>695</v>
      </c>
      <c r="H18" s="2"/>
      <c r="I18" s="2"/>
      <c r="J18" s="2"/>
      <c r="K18" s="2"/>
    </row>
    <row r="19" spans="1:11">
      <c r="A19" s="36" t="s">
        <v>696</v>
      </c>
      <c r="B19" s="40" t="s">
        <v>214</v>
      </c>
      <c r="C19" s="40" t="s">
        <v>13</v>
      </c>
      <c r="D19" s="40" t="s">
        <v>239</v>
      </c>
      <c r="E19" s="41"/>
      <c r="F19" s="154" t="s">
        <v>239</v>
      </c>
      <c r="G19" s="5" t="s">
        <v>256</v>
      </c>
      <c r="H19" s="2"/>
      <c r="I19" s="2"/>
      <c r="J19" s="2"/>
      <c r="K19" s="2"/>
    </row>
    <row r="20" spans="1:11">
      <c r="A20" s="4" t="s">
        <v>697</v>
      </c>
      <c r="B20" s="5" t="s">
        <v>250</v>
      </c>
      <c r="C20" s="5" t="s">
        <v>13</v>
      </c>
      <c r="D20" s="5" t="s">
        <v>239</v>
      </c>
      <c r="E20" s="41"/>
      <c r="F20" s="155" t="s">
        <v>698</v>
      </c>
      <c r="G20" s="5" t="s">
        <v>256</v>
      </c>
      <c r="H20" s="2"/>
      <c r="I20" s="2"/>
      <c r="J20" s="2"/>
      <c r="K20" s="2"/>
    </row>
    <row r="21" spans="1:11">
      <c r="A21" s="4" t="s">
        <v>699</v>
      </c>
      <c r="B21" s="5" t="s">
        <v>254</v>
      </c>
      <c r="C21" s="5" t="s">
        <v>13</v>
      </c>
      <c r="D21" s="5" t="s">
        <v>239</v>
      </c>
      <c r="E21" s="41"/>
      <c r="F21" s="155" t="s">
        <v>239</v>
      </c>
      <c r="G21" s="5" t="s">
        <v>256</v>
      </c>
      <c r="H21" s="2"/>
      <c r="I21" s="2"/>
      <c r="J21" s="2"/>
      <c r="K21" s="2"/>
    </row>
    <row r="22" spans="1:11">
      <c r="A22" s="4" t="s">
        <v>700</v>
      </c>
      <c r="B22" s="5" t="s">
        <v>258</v>
      </c>
      <c r="C22" s="5" t="s">
        <v>13</v>
      </c>
      <c r="D22" s="5" t="s">
        <v>701</v>
      </c>
      <c r="E22" s="41">
        <f t="shared" si="0"/>
        <v>-500000000</v>
      </c>
      <c r="F22" s="155" t="s">
        <v>702</v>
      </c>
      <c r="G22" s="5" t="s">
        <v>256</v>
      </c>
      <c r="H22" s="2"/>
      <c r="I22" s="2"/>
      <c r="J22" s="2"/>
      <c r="K22" s="2"/>
    </row>
    <row r="23" spans="1:11">
      <c r="A23" s="4" t="s">
        <v>703</v>
      </c>
      <c r="B23" s="5" t="s">
        <v>260</v>
      </c>
      <c r="C23" s="5" t="s">
        <v>13</v>
      </c>
      <c r="D23" s="5" t="s">
        <v>704</v>
      </c>
      <c r="E23" s="41">
        <f t="shared" si="0"/>
        <v>1794864000</v>
      </c>
      <c r="F23" s="155" t="s">
        <v>705</v>
      </c>
      <c r="G23" s="5" t="s">
        <v>256</v>
      </c>
      <c r="H23" s="2"/>
      <c r="I23" s="2"/>
      <c r="J23" s="2"/>
      <c r="K23" s="2"/>
    </row>
    <row r="24" spans="1:11">
      <c r="A24" s="4" t="s">
        <v>706</v>
      </c>
      <c r="B24" s="5" t="s">
        <v>262</v>
      </c>
      <c r="C24" s="5" t="s">
        <v>13</v>
      </c>
      <c r="D24" s="5" t="s">
        <v>707</v>
      </c>
      <c r="E24" s="41">
        <f t="shared" si="0"/>
        <v>-1286000</v>
      </c>
      <c r="F24" s="155" t="s">
        <v>239</v>
      </c>
      <c r="G24" s="5" t="s">
        <v>256</v>
      </c>
      <c r="H24" s="2"/>
      <c r="I24" s="2"/>
      <c r="J24" s="2"/>
      <c r="K24" s="2"/>
    </row>
    <row r="25" spans="1:11">
      <c r="A25" s="4" t="s">
        <v>708</v>
      </c>
      <c r="B25" s="5" t="s">
        <v>709</v>
      </c>
      <c r="C25" s="5" t="s">
        <v>13</v>
      </c>
      <c r="D25" s="5" t="s">
        <v>239</v>
      </c>
      <c r="E25" s="41"/>
      <c r="F25" s="155" t="s">
        <v>239</v>
      </c>
      <c r="G25" s="5" t="s">
        <v>256</v>
      </c>
      <c r="H25" s="2"/>
      <c r="I25" s="2"/>
      <c r="J25" s="2"/>
      <c r="K25" s="2"/>
    </row>
    <row r="26" spans="1:11">
      <c r="A26" s="4" t="s">
        <v>710</v>
      </c>
      <c r="B26" s="5" t="s">
        <v>711</v>
      </c>
      <c r="C26" s="5" t="s">
        <v>13</v>
      </c>
      <c r="D26" s="5" t="s">
        <v>712</v>
      </c>
      <c r="E26" s="41">
        <f t="shared" si="0"/>
        <v>7782630</v>
      </c>
      <c r="F26" s="155" t="s">
        <v>713</v>
      </c>
      <c r="G26" s="5" t="s">
        <v>252</v>
      </c>
      <c r="H26" s="2"/>
      <c r="I26" s="2"/>
      <c r="J26" s="2"/>
      <c r="K26" s="2"/>
    </row>
    <row r="27" spans="1:11">
      <c r="A27" s="36" t="s">
        <v>714</v>
      </c>
      <c r="B27" s="40" t="s">
        <v>265</v>
      </c>
      <c r="C27" s="40" t="s">
        <v>13</v>
      </c>
      <c r="D27" s="40" t="s">
        <v>715</v>
      </c>
      <c r="E27" s="38">
        <f t="shared" si="0"/>
        <v>1301360630</v>
      </c>
      <c r="F27" s="154" t="s">
        <v>716</v>
      </c>
      <c r="G27" s="40" t="s">
        <v>252</v>
      </c>
      <c r="H27" s="2"/>
      <c r="I27" s="2"/>
      <c r="J27" s="2"/>
      <c r="K27" s="2"/>
    </row>
    <row r="28" spans="1:11">
      <c r="A28" s="36" t="s">
        <v>717</v>
      </c>
      <c r="B28" s="40" t="s">
        <v>214</v>
      </c>
      <c r="C28" s="40" t="s">
        <v>13</v>
      </c>
      <c r="D28" s="40" t="s">
        <v>239</v>
      </c>
      <c r="E28" s="41"/>
      <c r="F28" s="154" t="s">
        <v>239</v>
      </c>
      <c r="G28" s="5" t="s">
        <v>256</v>
      </c>
      <c r="H28" s="2"/>
      <c r="I28" s="2"/>
      <c r="J28" s="2"/>
      <c r="K28" s="2"/>
    </row>
    <row r="29" spans="1:11">
      <c r="A29" s="4" t="s">
        <v>718</v>
      </c>
      <c r="B29" s="5" t="s">
        <v>268</v>
      </c>
      <c r="C29" s="5" t="s">
        <v>13</v>
      </c>
      <c r="D29" s="5" t="s">
        <v>239</v>
      </c>
      <c r="E29" s="41"/>
      <c r="F29" s="155" t="s">
        <v>239</v>
      </c>
      <c r="G29" s="5" t="s">
        <v>256</v>
      </c>
      <c r="H29" s="2"/>
      <c r="I29" s="2"/>
      <c r="J29" s="2"/>
      <c r="K29" s="2"/>
    </row>
    <row r="30" spans="1:11">
      <c r="A30" s="4" t="s">
        <v>719</v>
      </c>
      <c r="B30" s="5" t="s">
        <v>270</v>
      </c>
      <c r="C30" s="5" t="s">
        <v>13</v>
      </c>
      <c r="D30" s="5" t="s">
        <v>239</v>
      </c>
      <c r="E30" s="41"/>
      <c r="F30" s="155" t="s">
        <v>239</v>
      </c>
      <c r="G30" s="5" t="s">
        <v>256</v>
      </c>
      <c r="H30" s="2"/>
      <c r="I30" s="2"/>
      <c r="J30" s="2"/>
      <c r="K30" s="2"/>
    </row>
    <row r="31" spans="1:11">
      <c r="A31" s="4" t="s">
        <v>720</v>
      </c>
      <c r="B31" s="5" t="s">
        <v>721</v>
      </c>
      <c r="C31" s="5" t="s">
        <v>13</v>
      </c>
      <c r="D31" s="5" t="s">
        <v>239</v>
      </c>
      <c r="E31" s="41"/>
      <c r="F31" s="155" t="s">
        <v>239</v>
      </c>
      <c r="G31" s="5" t="s">
        <v>256</v>
      </c>
      <c r="H31" s="2"/>
      <c r="I31" s="2"/>
      <c r="J31" s="2"/>
      <c r="K31" s="2"/>
    </row>
    <row r="32" spans="1:11">
      <c r="A32" s="4" t="s">
        <v>722</v>
      </c>
      <c r="B32" s="5" t="s">
        <v>723</v>
      </c>
      <c r="C32" s="5" t="s">
        <v>13</v>
      </c>
      <c r="D32" s="5" t="s">
        <v>724</v>
      </c>
      <c r="E32" s="41">
        <f t="shared" si="0"/>
        <v>-67500000</v>
      </c>
      <c r="F32" s="155" t="s">
        <v>725</v>
      </c>
      <c r="G32" s="5" t="s">
        <v>256</v>
      </c>
      <c r="H32" s="2"/>
      <c r="I32" s="2"/>
      <c r="J32" s="2"/>
      <c r="K32" s="2"/>
    </row>
    <row r="33" spans="1:11">
      <c r="A33" s="4" t="s">
        <v>726</v>
      </c>
      <c r="B33" s="5" t="s">
        <v>727</v>
      </c>
      <c r="C33" s="5" t="s">
        <v>13</v>
      </c>
      <c r="D33" s="5" t="s">
        <v>239</v>
      </c>
      <c r="E33" s="41"/>
      <c r="F33" s="155" t="s">
        <v>239</v>
      </c>
      <c r="G33" s="5" t="s">
        <v>256</v>
      </c>
      <c r="H33" s="2"/>
      <c r="I33" s="2"/>
      <c r="J33" s="2"/>
      <c r="K33" s="2"/>
    </row>
    <row r="34" spans="1:11">
      <c r="A34" s="4" t="s">
        <v>728</v>
      </c>
      <c r="B34" s="5" t="s">
        <v>729</v>
      </c>
      <c r="C34" s="5" t="s">
        <v>13</v>
      </c>
      <c r="D34" s="5" t="s">
        <v>239</v>
      </c>
      <c r="E34" s="41"/>
      <c r="F34" s="155" t="s">
        <v>239</v>
      </c>
      <c r="G34" s="5" t="s">
        <v>256</v>
      </c>
      <c r="H34" s="2"/>
      <c r="I34" s="2"/>
      <c r="J34" s="2"/>
      <c r="K34" s="2"/>
    </row>
    <row r="35" spans="1:11">
      <c r="A35" s="36" t="s">
        <v>730</v>
      </c>
      <c r="B35" s="40" t="s">
        <v>272</v>
      </c>
      <c r="C35" s="40" t="s">
        <v>13</v>
      </c>
      <c r="D35" s="40" t="s">
        <v>724</v>
      </c>
      <c r="E35" s="38">
        <f t="shared" si="0"/>
        <v>-67500000</v>
      </c>
      <c r="F35" s="154" t="s">
        <v>725</v>
      </c>
      <c r="G35" s="40" t="s">
        <v>256</v>
      </c>
      <c r="H35" s="2"/>
      <c r="I35" s="2"/>
      <c r="J35" s="2"/>
      <c r="K35" s="2"/>
    </row>
    <row r="36" spans="1:11">
      <c r="A36" s="36" t="s">
        <v>731</v>
      </c>
      <c r="B36" s="40" t="s">
        <v>274</v>
      </c>
      <c r="C36" s="40" t="s">
        <v>13</v>
      </c>
      <c r="D36" s="40" t="s">
        <v>732</v>
      </c>
      <c r="E36" s="38">
        <f t="shared" si="0"/>
        <v>-37195025</v>
      </c>
      <c r="F36" s="154" t="s">
        <v>733</v>
      </c>
      <c r="G36" s="40" t="s">
        <v>734</v>
      </c>
      <c r="H36" s="2"/>
      <c r="I36" s="2"/>
      <c r="J36" s="2"/>
      <c r="K36" s="2"/>
    </row>
    <row r="37" spans="1:11">
      <c r="A37" s="36" t="s">
        <v>735</v>
      </c>
      <c r="B37" s="40" t="s">
        <v>281</v>
      </c>
      <c r="C37" s="40" t="s">
        <v>13</v>
      </c>
      <c r="D37" s="40" t="s">
        <v>736</v>
      </c>
      <c r="E37" s="38">
        <f t="shared" si="0"/>
        <v>4244834903</v>
      </c>
      <c r="F37" s="154" t="s">
        <v>737</v>
      </c>
      <c r="G37" s="40" t="s">
        <v>738</v>
      </c>
      <c r="H37" s="2"/>
      <c r="I37" s="2"/>
      <c r="J37" s="2"/>
      <c r="K37" s="2"/>
    </row>
    <row r="38" spans="1:11">
      <c r="A38" s="4" t="s">
        <v>739</v>
      </c>
      <c r="B38" s="5" t="s">
        <v>740</v>
      </c>
      <c r="C38" s="5" t="s">
        <v>13</v>
      </c>
      <c r="D38" s="5" t="s">
        <v>239</v>
      </c>
      <c r="E38" s="41"/>
      <c r="F38" s="155" t="s">
        <v>239</v>
      </c>
      <c r="G38" s="5" t="s">
        <v>256</v>
      </c>
      <c r="H38" s="2"/>
      <c r="I38" s="2"/>
      <c r="J38" s="2"/>
      <c r="K38" s="2"/>
    </row>
    <row r="39" spans="1:11" ht="15.75" thickBot="1">
      <c r="A39" s="46" t="s">
        <v>741</v>
      </c>
      <c r="B39" s="50" t="s">
        <v>283</v>
      </c>
      <c r="C39" s="50" t="s">
        <v>13</v>
      </c>
      <c r="D39" s="50" t="s">
        <v>742</v>
      </c>
      <c r="E39" s="48">
        <f>D39+G39</f>
        <v>4207639878</v>
      </c>
      <c r="F39" s="156" t="s">
        <v>743</v>
      </c>
      <c r="G39" s="50" t="s">
        <v>744</v>
      </c>
      <c r="H39" s="2"/>
      <c r="I39" s="2"/>
      <c r="J39" s="2"/>
      <c r="K39" s="2"/>
    </row>
    <row r="41" spans="1:11">
      <c r="D41" s="159" t="s">
        <v>745</v>
      </c>
      <c r="E41" s="159"/>
      <c r="F41" s="159"/>
    </row>
    <row r="42" spans="1:11">
      <c r="A42" s="30" t="s">
        <v>221</v>
      </c>
      <c r="B42" s="158" t="s">
        <v>222</v>
      </c>
      <c r="C42" s="158"/>
      <c r="D42" s="168" t="s">
        <v>285</v>
      </c>
      <c r="E42" s="168"/>
      <c r="F42" s="168"/>
    </row>
    <row r="43" spans="1:11">
      <c r="A43" s="28" t="s">
        <v>223</v>
      </c>
      <c r="B43" s="164" t="s">
        <v>223</v>
      </c>
      <c r="C43" s="164"/>
      <c r="D43" s="164" t="s">
        <v>746</v>
      </c>
      <c r="E43" s="164"/>
      <c r="F43" s="164"/>
    </row>
    <row r="47" spans="1:11">
      <c r="B47" s="159" t="s">
        <v>224</v>
      </c>
      <c r="C47" s="159"/>
      <c r="D47" s="165"/>
      <c r="E47" s="165"/>
      <c r="F47" s="165"/>
    </row>
  </sheetData>
  <mergeCells count="15">
    <mergeCell ref="B47:C47"/>
    <mergeCell ref="D47:F47"/>
    <mergeCell ref="A6:F6"/>
    <mergeCell ref="A7:F7"/>
    <mergeCell ref="D41:F41"/>
    <mergeCell ref="B42:C42"/>
    <mergeCell ref="D42:F42"/>
    <mergeCell ref="B43:C43"/>
    <mergeCell ref="D43:F43"/>
    <mergeCell ref="A5:F5"/>
    <mergeCell ref="A1:B1"/>
    <mergeCell ref="A2:B2"/>
    <mergeCell ref="C1:F1"/>
    <mergeCell ref="A3:B3"/>
    <mergeCell ref="C2:F2"/>
  </mergeCells>
  <pageMargins left="0.45" right="0.28000000000000003" top="0.37" bottom="0.36"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BCDKT</vt:lpstr>
      <vt:lpstr>KQHDKD</vt:lpstr>
      <vt:lpstr>TMBCTC</vt:lpstr>
      <vt:lpstr>BCLCTT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TCKT-huyennt</dc:creator>
  <cp:lastModifiedBy> </cp:lastModifiedBy>
  <cp:lastPrinted>2013-04-22T09:31:48Z</cp:lastPrinted>
  <dcterms:created xsi:type="dcterms:W3CDTF">2013-04-22T08:04:44Z</dcterms:created>
  <dcterms:modified xsi:type="dcterms:W3CDTF">2013-05-03T08:09:56Z</dcterms:modified>
</cp:coreProperties>
</file>